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tauragesreg.sharepoint.com/sites/Bendras/Shared Documents/KOLEGIJA/2026/20260130 N/"/>
    </mc:Choice>
  </mc:AlternateContent>
  <xr:revisionPtr revIDLastSave="240" documentId="8_{783A49C5-192C-4EA0-8DFD-9CAA8861ED19}" xr6:coauthVersionLast="47" xr6:coauthVersionMax="47" xr10:uidLastSave="{2A08DBA0-8E2D-4691-9D64-A6648A22F84B}"/>
  <bookViews>
    <workbookView xWindow="-110" yWindow="-110" windowWidth="25820" windowHeight="13900" xr2:uid="{00000000-000D-0000-FFFF-FFFF00000000}"/>
  </bookViews>
  <sheets>
    <sheet name="1 lentelė" sheetId="1" r:id="rId1"/>
    <sheet name="2 lentelė" sheetId="2" r:id="rId2"/>
    <sheet name="3 lentelė"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4" i="1" l="1"/>
  <c r="F162" i="1"/>
  <c r="F194" i="1"/>
  <c r="F192" i="1"/>
  <c r="F190" i="1"/>
  <c r="F188" i="1"/>
  <c r="F186" i="1"/>
  <c r="F184" i="1"/>
  <c r="F182" i="1"/>
  <c r="F107" i="1"/>
  <c r="J242" i="1" l="1"/>
  <c r="K242" i="1"/>
  <c r="L242" i="1"/>
  <c r="M242" i="1"/>
  <c r="N242" i="1"/>
  <c r="O242" i="1"/>
  <c r="P242" i="1"/>
  <c r="I242" i="1"/>
  <c r="J49" i="1" l="1"/>
  <c r="K49" i="1"/>
  <c r="M49" i="1"/>
  <c r="N49" i="1"/>
  <c r="O49" i="1"/>
  <c r="R49" i="1"/>
  <c r="S49" i="1"/>
  <c r="T49" i="1"/>
  <c r="I49" i="1"/>
  <c r="J181" i="1"/>
  <c r="K181" i="1"/>
  <c r="L181" i="1"/>
  <c r="M181" i="1"/>
  <c r="N181" i="1"/>
  <c r="O181" i="1"/>
  <c r="R181" i="1"/>
  <c r="S181" i="1"/>
  <c r="T181" i="1"/>
  <c r="I181" i="1"/>
  <c r="R242" i="1"/>
  <c r="S242" i="1"/>
  <c r="T242" i="1"/>
  <c r="Q181" i="1"/>
  <c r="P181" i="1"/>
  <c r="O15" i="1" l="1"/>
  <c r="O128" i="1" s="1"/>
  <c r="N15" i="1"/>
  <c r="N128" i="1" s="1"/>
  <c r="Q15" i="1"/>
  <c r="P20" i="1"/>
  <c r="L131" i="1"/>
  <c r="Q49" i="1"/>
  <c r="Q242" i="1" l="1"/>
  <c r="P15" i="1"/>
  <c r="P128" i="1" s="1"/>
  <c r="Q128" i="1"/>
  <c r="P49" i="1" l="1"/>
  <c r="L49" i="1" l="1"/>
  <c r="J161" i="1"/>
  <c r="J146" i="1" s="1"/>
  <c r="K161" i="1"/>
  <c r="K146" i="1" s="1"/>
  <c r="L161" i="1"/>
  <c r="L146" i="1" s="1"/>
  <c r="M161" i="1"/>
  <c r="M146" i="1" s="1"/>
  <c r="N161" i="1"/>
  <c r="N146" i="1" s="1"/>
  <c r="O161" i="1"/>
  <c r="O146" i="1" s="1"/>
  <c r="P161" i="1"/>
  <c r="P146" i="1" s="1"/>
  <c r="Q161" i="1"/>
  <c r="Q146" i="1" s="1"/>
  <c r="R161" i="1"/>
  <c r="R146" i="1" s="1"/>
  <c r="S161" i="1"/>
  <c r="S146" i="1" s="1"/>
  <c r="T161" i="1"/>
  <c r="T146" i="1" s="1"/>
  <c r="I161" i="1"/>
  <c r="I146" i="1" s="1"/>
  <c r="J15" i="1"/>
  <c r="J128" i="1" s="1"/>
  <c r="K15" i="1"/>
  <c r="K128" i="1" s="1"/>
  <c r="L15" i="1"/>
  <c r="L128" i="1" s="1"/>
  <c r="M15" i="1"/>
  <c r="M128" i="1" s="1"/>
  <c r="R15" i="1"/>
  <c r="R128" i="1" s="1"/>
  <c r="S15" i="1"/>
  <c r="S128" i="1" s="1"/>
  <c r="T15" i="1"/>
  <c r="T128" i="1" s="1"/>
  <c r="I15" i="1"/>
  <c r="I128" i="1" s="1"/>
  <c r="G247" i="1"/>
  <c r="G246" i="1"/>
  <c r="G245" i="1"/>
  <c r="H89" i="1"/>
  <c r="H87" i="1"/>
  <c r="N32" i="1" l="1"/>
  <c r="P32" i="1"/>
  <c r="M32" i="1"/>
  <c r="O32" i="1"/>
  <c r="T32" i="1"/>
  <c r="L32" i="1"/>
  <c r="K32" i="1"/>
  <c r="R32" i="1"/>
  <c r="J32" i="1"/>
  <c r="S32" i="1"/>
  <c r="Q32" i="1"/>
  <c r="I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tc={22482510-9C88-43BE-9DFD-A37575D11F2E}</author>
  </authors>
  <commentList>
    <comment ref="N14" authorId="0" shapeId="0" xr:uid="{22482510-9C88-43BE-9DFD-A37575D11F2E}">
      <text>
        <t xml:space="preserve">[Komentarų gija]
„Excel“ versija leidžia jums skaityti šią komentarų giją, tačiau visi jos taisymai bus pašalinti, jei failas atidaromas naudojant naujesnę „Excel“ versiją. Daugiau informacijos: https://go.microsoft.com/fwlink/?linkid=870924.
Komentaras:
    Vandentvarkos infrastruktūra yra esminė savivaldybės inžinerinė sistema, užtikrinanti gyventojų sveikatą, aplinkos apsaugą ir patikimą viešųjų paslaugų teikimą. Dalis vandens tiekimo ir nuotekų tvarkymo infrastruktūros yra nusidėvėjusi ir nebeatitinka šiuolaikinių techninių bei aplinkosauginių reikalavimų. Atsižvelgiant į griežtėjančius Europos Sąjungos teisės aktus, įskaitant numatomus reikalavimus dėl ketvirtinio nuotekų valymo etapo diegimo, būtina nuosekli infrastruktūros modernizacija. Pateikiami pagrindiniai modernizavimo poreikiai ir preliminarūs investicijų mastai, reikalingi ilgalaikiam paslaugų patikimumui užtikrinti.
Pagrindiniai vandentvarkos infrastruktūros plėtros ir modernizavimo poreikiai:
Senų vandentiekio tinklų nusidėvėjimas 
Problema. Dalis vandentiekio tinklų buvo įrengti prieš 40–50 metų, todėl pasižymi dideliais vandens nuostoliais ir dažnomis avarijomis. 
Preliminarus finansavimo poreikis. ~10–13 mln. Eur. 
Pagrindimas. Tinklų atnaujinimas sumažintų vandens nuostolius ir avarijų skaičių, mažintų eksploatacines sąnaudas bei užtikrintų patikimą ir nepertraukiamą vandens tiekimą gyventojams. 
2.	Nuotekų tinklų nusidėvėjimas 
Problema. Esami nuotekų tinklai nebeatitinka esamų ir prognozuojamų apkrovų, didėja užsikimšimų, išsiliejimų ir infiltracijos rizika. 
Preliminarus finansavimo poreikis. ~12–15 mln. Eur. 
Pagrindimas. Investicijos sumažintų aplinkos taršą, pagerintų gyvenamąją aplinką, sumažintų nuotekų valymo įrenginių apkrovą ir padidintų paslaugų patikimumą. 
3.	Tauragės nuotekų valymo įrenginių modernizavimas 
Problema. Esami nuotekų valymo įrenginiai ateityje gali nebeatitikti griežtėjančių Europos Sąjungos aplinkosaugos reikalavimų, įskaitant planuojamus reikalavimus dėl ketvirtinio (ketvirtojo) nuotekų valymo etapo diegimo, skirto mikroteršalų (farmacinių medžiagų, hormonų, pesticidų ir kitų cheminių junginių) šalinimui. Esama infrastruktūra nėra pritaikyta tokiems technologiniams sprendimams. 
Preliminarus finansavimo poreikis. ~15–20 mln. Eur. 
Pagrindimas. Modernizavimas sudarytų sąlygas diegti pažangias valymo technologijas, užtikrinančias efektyvesnį organinių medžiagų, maistinių medžiagų ir mikroteršalų šalinimą, sumažintų taršą Jūros upei, pagerintų paviršinių vandenų būklę ir užtikrintų atitiktį galiojantiems bei numatomiems ES teisės aktams ilgalaikėje perspektyvoje. 
4.	Geriamojo vandens gerinimo įrenginių atnaujinimas 
Problema. Kai kuriose rajono teritorijose fiksuojami padidėję vandenyje esančių mikroelementų kiekiai. 
Preliminarus finansavimo poreikis. ~2–3 mln. Eur. 
Pagrindimas. Geresnė vandens kokybė didintų gyventojų sveikatos apsaugą ir teikiamų paslaugų kokybę. 
5.	Išmaniosios vandens apskaitos diegimas 
Problema. Trūksta tikslios ir realiuoju laiku gaunamos informacijos apie vandens suvartojimą ir nuostolius. 
Preliminarus finansavimo poreikis. ~1–2 mln. Eur. 
Pagrindimas. Išmanioji apskaita leistų efektyviau kontroliuoti tinklus, mažinti vandens nuostolius, užtikrinti tikslią apskaitą ir patogesnę paslaugą vartotojams. 
6.	Nuotekų tinklų apsauga nuo potvynių 
Problema. Intensyvių liūčių metu lietaus vanduo perkrauna nuotekų tinklus. 
Preliminarus finansavimo poreikis. ~3 mln. Eur. 
Pagrindimas. Priemonės sumažintų užtvindymo riziką ir apsaugotų esamą infrastruktūrą. 
7.	Siurblinių modernizavimas ir automatizavimas 
Problema. Dalis siurblinių yra energetiškai neefektyvios ir reikalauja dažnos priežiūros. 
Preliminarus finansavimo poreikis. ~2 mln. Eur. 
Pagrindimas. Modernizavimas sumažintų elektros sąnaudas, avarijų riziką ir eksploatacinius kaštus. 
8.	Atsinaujinančių energijos šaltinių diegimas vandentvarkos objektuose 
Problema. Didelė priklausomybė nuo elektros energijos kainų svyravimų. 
Preliminarus finansavimo poreikis. ~1,5–2 mln. Eur. 
Pagrindimas. Sprendimai leistų mažinti veiklos sąnaudas, CO₂ emisijas ir didinti energetinį savarankiškumą. 
9.	Vandens tiekimo ir nuotekų tvarkymo patikimumo didinimas ekstremalių situacijų metu 
Problema. Nepakankamas rezervinis vandens tiekimas ir energijos užtikrinimas ekstremalių situacijų atvejais. 
Preliminarus finansavimo poreikis. ~5 mln. Eur. 
Pagrindimas. Užtikrinamas gyvybiškai svarbių paslaugų tęstinumas ekstremalių situacijų metu. 
10.	Integruotos lietaus vandens valdymo sistemos diegimas 
Problema. Trūksta koordinuotos paviršinių nuotekų valdymo sistemos, o intensyvios liūtys sukelia potvynius ir nuotekų tinklų perpildymą. 
Preliminarus finansavimo poreikis. ~8–10 mln. Eur. 
Pagrindimas. Integruota sistema leistų efektyviau planuoti tinklų plėtrą, mažinti potvynių riziką, užtikrinti nuotekų valymo efektyvumą ir didinti regiono atsparumą klimato kaitai. 
11.	Žaliosios infrastruktūros ir tvarių drenažo sistemų plėtra 
Problema. Urbanizuotose teritorijose padidėjęs paviršinių nuotekų srautas sukelia užtvindymus ir blogina mikroklimatą. 
Preliminarus finansavimo poreikis. ~5 mln. Eur. 
Pagrindimas. Lietaus sodai, infiltracijos baseinai, drenažo sprendimai ir žaliosios stogų sistemos mažintų potvynių riziką, gerintų oro kokybę ir biologinę įvairovę. 
12.	Įmonės automobilių ir specialiosios technikos parko atnaujinimas 
Problema. Dalis eksploatuojamų automobilių ir specialiosios technikos yra nusidėvėję, neefektyvūs, didina remonto sąnaudas, taršą ir riboja operatyvų reagavimą į avarijas. 
Preliminarus finansavimo poreikis. ~2 mln. Eur. 
Pagrindimas. Transporto parko atnaujinimas, įskaitant mažataršes ir elektrines transporto priemones, pagerintų avarijų likvidavimo operatyvumą, sumažintų kuro ir remonto sąnaudas, CO₂ emisijas ir prisidėtų prie Europos žaliojo kurso tikslų įgyvendinimo. 
Bendra preliminari investicijų suma ~66,5–82 mln. Eur 
</t>
      </text>
    </comment>
  </commentList>
</comments>
</file>

<file path=xl/sharedStrings.xml><?xml version="1.0" encoding="utf-8"?>
<sst xmlns="http://schemas.openxmlformats.org/spreadsheetml/2006/main" count="885" uniqueCount="412">
  <si>
    <t>Nr.</t>
  </si>
  <si>
    <t>Kodas</t>
  </si>
  <si>
    <t>Pavadinimas, mato vnt.</t>
  </si>
  <si>
    <t xml:space="preserve">Iš viso </t>
  </si>
  <si>
    <t>1.1.</t>
  </si>
  <si>
    <t>Tikslas, uždavinys, priemonė</t>
  </si>
  <si>
    <t>1.</t>
  </si>
  <si>
    <t>Iš jų: Lietuvos Respublikos valstybės biudžeto lėšos</t>
  </si>
  <si>
    <t>Stebėsenos rodikliai</t>
  </si>
  <si>
    <t>Pradinė rodiklio reikšmė (metai)</t>
  </si>
  <si>
    <t>Iš jų: ES ir kitos tarptautinės paramos lėšos</t>
  </si>
  <si>
    <t>Ataskaitiniu laikotarpiu pasiekta rodiklio reikšmė</t>
  </si>
  <si>
    <t>2.</t>
  </si>
  <si>
    <t>3.</t>
  </si>
  <si>
    <t>Eil. Nr.</t>
  </si>
  <si>
    <t>Iš viso:</t>
  </si>
  <si>
    <t xml:space="preserve">Siektina rodiklio reikšmė </t>
  </si>
  <si>
    <t xml:space="preserve">Siektina rodiklio tarpinė reikšmė </t>
  </si>
  <si>
    <t>Iš jų: 
kitos lėšos</t>
  </si>
  <si>
    <t>2 lentelė. Išankstinių sąlygų įgyvendinimo rezultatai</t>
  </si>
  <si>
    <t xml:space="preserve">Prašome nurodyti, ar Regionų plėtros programoje suplanuotos pažangos lėšos leidžia spręsti visas regiono problemas ir jų gilumines priežastis. Jei ne - nurodykite nesprendžiamas problemas ar sprendžiamas ne visa apimtimi, taip pat regiono plėtros plane neidentifikuotas, tačiau atsiradusias naujas problemas ir jų gilumines priežastis, pagrindžiant esamos situacijos duomenimis (analize).  </t>
  </si>
  <si>
    <t>3 lentelė. Regiono problemos ir jų giluminės priežastys</t>
  </si>
  <si>
    <t xml:space="preserve">Nuo Regionų plėtros programos įgyvendinimo pradžios iki ataskaitinio laikotarpio pabaigos regiono plėtros plane suplanuotų ES ir kitos tarptautinės paramos lėšų dalis nuo Regionų plėtros programoje regionui numatytų lėšų (proc.) </t>
  </si>
  <si>
    <t xml:space="preserve">Nuo Regionų plėtros programos įgyvendinimo pradžios iki ataskaitinio laikotarpio pabaigos išmokėtų ES ir kitos tarptautinės paramos lėšų dalis nuo Regionų plėtros programoje regionui numatytų lėšų (proc.) </t>
  </si>
  <si>
    <t xml:space="preserve">Nuo Regionų plėtros programos įgyvendinimo pradžios iki ataskaitinio laikotarpio pabaigos skirtų ES ir kitos tarptautinės paramos lėšų dalis pagal sudarytas sutartis nuo Regionų plėtros programoje regionui numatytų lėšų (proc.) </t>
  </si>
  <si>
    <t>2022–2030 M. TAURAGĖS REGIONO PLĖTROS PLANO</t>
  </si>
  <si>
    <t>Tikslas: Skatinti aukštesnę pridėtinę vertę kuriančių darbo vietų steigimą</t>
  </si>
  <si>
    <t xml:space="preserve">Uždavinys: Padidinti regiono investicinį patrauklumą </t>
  </si>
  <si>
    <t>Rezultato: Sukurtos arba atkurtos teritorijos, naudojamos ekonominei, rekreacinei ar turizmo paskirčiai (ha)</t>
  </si>
  <si>
    <t xml:space="preserve">Rezultato: Metinis konsoliduotų viešųjų paslaugų vartotojų skaičius (vartotojai per metus) </t>
  </si>
  <si>
    <t>-</t>
  </si>
  <si>
    <t>1.2.</t>
  </si>
  <si>
    <t>Uždavinys: Padidinti regiono turistinį patrauklumą</t>
  </si>
  <si>
    <t>2.1.1.</t>
  </si>
  <si>
    <t xml:space="preserve">Tikslas: Gerinti viešųjų paslaugų prieinamumą </t>
  </si>
  <si>
    <t>*</t>
  </si>
  <si>
    <t>2.1.</t>
  </si>
  <si>
    <t>Uždavinys: Tolygiai išplėtoti viešąsias paslaugas, ypatingai orientuotas į pažeidžiamas visuomenės grupes, pagerinti jų kokybę, padidinti įvairovę</t>
  </si>
  <si>
    <t>Rezultato: Naujos arba modernizuotos švietimo infrastruktūros naudotojų skaičius per metus (naudotojai per metus)</t>
  </si>
  <si>
    <t>Rezultato: Mokyklų, kuriose buvo įdiegtos universalaus dizaino ir kitos inžinerinės priemonės, aplinką pritaikant asmenims turintiems negalią, dalis nuo visų mokyklų (procentai)</t>
  </si>
  <si>
    <t xml:space="preserve">Rezultato: Naujos arba modernizuotos vaikų priežiūros infrastruktūros naudotojų skaičius per metus  (naudotojai per metus) </t>
  </si>
  <si>
    <t>Rezultato: Vaikų, pasinaudojusių pavėžėjimo paslaugomis naujai įsigytomis transporto priemonėmis</t>
  </si>
  <si>
    <t xml:space="preserve">Rezultato: Naujų arba modernizuotų socialinių būstų naudotojų skaičius per metus (naudotojai per metus) </t>
  </si>
  <si>
    <t xml:space="preserve">Rezultato: Asmenų, turinčių intelekto ir (ar) psichikos negalią, gavusių paslaugas naujoje ar modernizuotoje infrastruktūroje skaičius per metus (asmenys per metus) </t>
  </si>
  <si>
    <t xml:space="preserve">Rezultato: Socialiai pažeidžiamų, socialinę riziką (atskirtį) patiriančių asmenų, gavusių paslaugas naujoje ar modernizuotoje infrastruktūroje  skaičius per metus (asmenys per metus) </t>
  </si>
  <si>
    <t xml:space="preserve">Rezultato: Asmenų, palankiai vertinančių visuomenės sveikatos priežiūros paslaugų kokybę, dalis (procentai) </t>
  </si>
  <si>
    <t>Rezultato: Naujos arba modernizuotos socialinės rūpybos infrastruktūros naudotojų skaičius per metus (naudotojai per metus)</t>
  </si>
  <si>
    <t>2.2.</t>
  </si>
  <si>
    <t xml:space="preserve">Rezultato: Asmenų po dalyvavimo veiklose, pagerinusių sveikatos raštingumo kompetenciją, dalis (procentai) </t>
  </si>
  <si>
    <t xml:space="preserve">Tikslas: Gerinti regiono aplinkos patrauklumą </t>
  </si>
  <si>
    <t xml:space="preserve">Poveikio: Šiltnamio efektą sukeliančių dujų išmetimas 1 gyventojui – gyventojų kelionių įtaka (lengvųjų automobilių, motociklų, mopedų ir viešojo transporto naudojimas) (tonos) </t>
  </si>
  <si>
    <t>Poveikio: Gyventojų, aprūpinamų geriamojo vandens tiekimo paslaugomis, dalis, palyginti su visais gyventojais (procentai)</t>
  </si>
  <si>
    <t>Poveikio: Gyventojų, aprūpinamų centralizuotai teikiamomis nuotekų tvarkymo paslaugomis, dalis, palyginti su visais gyventojais (procentai)</t>
  </si>
  <si>
    <t>Poveikio: Nepralaidžių dangų ir žaliosios infrastruktūros plotų santykis 1 500 gyv./km2 ir didesnio tankumo teritorijoje (santykis, dešimtainė trupmena)</t>
  </si>
  <si>
    <t xml:space="preserve">Poveikio: Sąvartynuose šalinamų komunalinių atliekų dalis (procentai) </t>
  </si>
  <si>
    <t xml:space="preserve">Poveikio: Paruoštų pakartotinai naudoti ir perdirbtų komunalinių atliekų dalis (procentai) </t>
  </si>
  <si>
    <t>3.1.</t>
  </si>
  <si>
    <t>Uždavinys: Paskatinti darnų judumą</t>
  </si>
  <si>
    <t>3.2.</t>
  </si>
  <si>
    <t>Uždavinys: Pagerinti gyvenamosios aplinkos kokybę</t>
  </si>
  <si>
    <t xml:space="preserve">Rezultato: Naujo arba modernizuoto viešojo transporto naudotojų skaičius per metus (naudotojų skaičius  per metus) </t>
  </si>
  <si>
    <t xml:space="preserve">Rezultato: Dviračiams skirtos infrastruktūros naudotojų skaičius per metus (naudotojų skaičius per metus) </t>
  </si>
  <si>
    <t xml:space="preserve">Rezultato: Rekultivuota žemė, naudojama žaliesiems plotams, socialiniams būstams, ekonominei arba kitai paskirčiai (ha)  </t>
  </si>
  <si>
    <t xml:space="preserve">Rezultato: Gyventojai, galintys naudotis nauja ar atnaujinta žaliąja infrastruktūra (asmenys) </t>
  </si>
  <si>
    <t>Rezultato: Gyventojai, prisijungę prie patobulintų viešojo vandens tiekimo sistemų (asmenys)</t>
  </si>
  <si>
    <t>Rezultato: Gyventojai, prisijungę bent prie antrinių viešojo nuotekų valymo įrenginių (asmenys)</t>
  </si>
  <si>
    <t xml:space="preserve">Rezultato: Surinktos atskirai išrūšiuotos atliekos (tonos per metus) </t>
  </si>
  <si>
    <t>3.2.4.</t>
  </si>
  <si>
    <t>Priemonė: Praeityje pažeistų teritorijų sutvarkymo pažangos priemonė</t>
  </si>
  <si>
    <t xml:space="preserve">Priemonė: Švietimo pažangos priemonės </t>
  </si>
  <si>
    <t>Uždavinys: Paskatinti bendrų, kompleksinių viešųjų paslaugų teikimą</t>
  </si>
  <si>
    <t>2.2.1.</t>
  </si>
  <si>
    <t>3.1.1.</t>
  </si>
  <si>
    <t>Priemonė: Darnaus judumo skatinimo Tauragės mieste pažangos priemonė</t>
  </si>
  <si>
    <t>3.2.2.</t>
  </si>
  <si>
    <t>Priemonė: Tauragės miesto tvarios plėtros pažangos priemonė</t>
  </si>
  <si>
    <t>2.1.3.</t>
  </si>
  <si>
    <t>Priemonė: Kokybiškų visuomenės sveikatos paslaugų prieinamumo didinimo pažangos priemonė</t>
  </si>
  <si>
    <t xml:space="preserve">Poveikio: Asmenys, patiriantys skurdo riziką ar socialinę atskirtį (procentai) </t>
  </si>
  <si>
    <t>Poveikio: Patenkintas socialinio būsto poreikis nuo tokią teisę turinčių asmenų (šeimų) skaičiaus (procentai)</t>
  </si>
  <si>
    <t>Poveikio: Socialines paslaugas gaunančių tikslinės grupės asmenų dalis nuo bendro su skurdo rizika ar socialine atskirtimi susiduriančių gyventojų skaičiaus (procentai)</t>
  </si>
  <si>
    <t xml:space="preserve">Poveikio: Prevencinėmis priemonėmis išvengiamas mirtingumas (standartizuotas) (mirusiųjų skaičius 100 tūkst. gyventojų) </t>
  </si>
  <si>
    <t xml:space="preserve">Poveikio: Gydymo priemonėmis išvengiamas mirtingumas (mirusiųjų skaičius 100 tūkst. gyventojų) </t>
  </si>
  <si>
    <t xml:space="preserve">Poveikio: 3–5 metų vaikų, ugdomų švietimo įstaigose, dalis (procentai) </t>
  </si>
  <si>
    <t xml:space="preserve">Poveikio: Negalią turinčių mokinių, ugdomų įtraukiuoju būdu bendros paskirties švietimo įstaigose (bendrosiose klasėse), dalis (procentai) </t>
  </si>
  <si>
    <t xml:space="preserve">Poveikio: Neformaliojo vaikų švietimo galimybėmis pasinaudojusių mokinių dalis (išskyrus ikimokykliniame ir priešmokykliniame ugdyme dalyvaujančius vaikus) (procentai) </t>
  </si>
  <si>
    <t xml:space="preserve">Poveikio: Gyventojų užimtumo lygis (15 –64 metų) (procentai) </t>
  </si>
  <si>
    <t>Patvirtintos teritorinės strategijos, atitinkančios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(Bendrųjų nuostatų reglamento), 29 straipsnio reikalavimus ir patvirtintose regionų plėtros planų pažangos priemonėse yra numatytos veiklos šioms strategijoms įgyvendinti.</t>
  </si>
  <si>
    <t>Patvirtintose regionų plėtros planų pažangos priemonėse numatytos veiklos, skirtos socialinio būsto prieinamumui didinti, ir investicijomis užtikrinamas socialinio būsto prieinamumas neįgaliesiems bei gausioms šeimoms.</t>
  </si>
  <si>
    <t>Patvirtintose regionų plėtros planų pažangos priemonėse numatytos veiklos, skirtos institucinės globos pertvarkai įgyvendinti, ir iki 2022 m. liepos 1 d. yra parengti ir suderinti su Socialinės apsaugos ir darbo ministerija regioniniai socialinių paslaugų ir socialinių paslaugų infrastruktūros, reikalingos institucinės globos pertvarkai įgyvendinti, žemėlapiai.</t>
  </si>
  <si>
    <t>Patvirtintose regionų plėtros planų pažangos priemonėse numatytos veiklos, skirtos kokybiškų visuomenės sveikatos priežiūros paslaugų prieinamumui didinti, yra pagrįstos mokslo įrodymais, pripažinta gerąja praktika ar tarptautiniais standartais, pagal Sveikatos apsaugos ministerijos pateiktas rekomendacijas (metodiką).</t>
  </si>
  <si>
    <t>Patvirtintose regionų plėtros planų pažangos priemonėse numatytos veiklos, skirtos ilgalaikės priežiūros paslaugų plėtrai savivaldybėse,  ir iki 2023 m. IV ketv. su Sveikatos apsaugos ministerija suderinti regiono ilgalaikės priežiūros paslaugų savivaldybėse organizavimo ir infrastruktūros, reikalingos ilgalaikės priežiūros paslaugų teikimui, modernizavimo žemėlapiai.</t>
  </si>
  <si>
    <t>1. Miestams, turintiems daugiau kaip 20 000 gyventojų, parengti ir patvirtinti žalinimo planai pagal aplinkos ministro patvirtintą metodiką žalinimo planams rengti. Kitoms urbanizuotoms vietovėms parengti ir patvirtinti žaliosios infrastruktūros poreikio žemėlapiai pagal aplinkos ministro patvirtintą metodiką žaliosios infrastruktūros poreikio žemėlapių sudarymui.
2. Projektai įgyvendinami urbanizuotose teritorijose, kurių gyventojų tankis yra 1500 gyventojų/km2 arba didesnis ir kurių gamtinių ir antropogeninių plotų santykis yra mažesnis nei 1,5 (t. y. neatitinka optimalaus Lietuvos teritorijos žemės naudmenų plotų santykio, kurį sudaro 60 proc. natūralios naudmenos ir 40 proc. intensyvaus naudojimo antropogeninės naudmenos) taip, kaip numatyta žalinimo planuose ar žaliosios infrastruktūros poreikio žemėlapiuose. Į mažesnio nei 1500/km2 gyventojų tankumo teritoriją gali patekti ne daugiau kaip 20 proc. tvarkomos teritorijos.</t>
  </si>
  <si>
    <t>Projektai įgyvendinami urbanizuotose teritorijose, kurių gyventojų tankis didesnis kaip 300 gyventojų/km2 ir aplinkinėje teritorijoje (iki 2 km).
Rekultivuota žemė naudojama želdynų ir želdinių įrengimui, socialiniams būstams, ūkinei, kultūrinei, sporto ar bendruomeninei veiklai.</t>
  </si>
  <si>
    <t>Veiklų atitiktis patvirtintiems regioniniams ir (ar) savivaldybių atliekų prevencijos ir tvarkymo planams, parengtiems Valstybiniam atliekų prevencijos ir tvarkymo 2021–2027 m. planui įgyvendinti.</t>
  </si>
  <si>
    <t>Savivaldybės tarybos patvirtinta Bendrųjų savivaldybių aplinkos monitoringo nuostatų reikalavimus atitinkanti savivaldybės aplinkos (oro) monitoringo programa kietųjų dalelių KD2,5 koncentracijos aplinkos ore matavimams ir kitų oro teršalų (kai reikia) koncentracijos aplinkos ore matavimams, su Aplinkos apsaugos agentūros derinimo išvada, kad matavimų, atliktų pagal programoje kietųjų dalelių KD2.5 matavimams nustatytas sąlygas duomenys bus tinkami naudoti valstybinio aplinkos monitoringo tikslams.</t>
  </si>
  <si>
    <t>(2020)</t>
  </si>
  <si>
    <t>(2025)</t>
  </si>
  <si>
    <t>(2030)</t>
  </si>
  <si>
    <t>(2019)</t>
  </si>
  <si>
    <t>Išankstinės sąlygos įgyvendintos: Tauragės miesto darnaus judumo planas, kurio parengimas finansuotas 2014–2020 m. ES fondų lėšomis, patvirtintas Tauragės rajono savivaldybės tarybos 2017-07-26 sprendimu Nr. 1-284. Tauragės rajone numatomų įrengti viešųjų elektromobilių įkrovimo prieigų iki 2030 m. planas patvirtintas Tauragės rajono savivaldybės tarybos 2023-03-29 sprendimu Nr. 1-49</t>
  </si>
  <si>
    <t xml:space="preserve">Poveikio: Pridėtinė vertė gamybos sąnaudomis pagal veiklos vykdymo vietą (nefinansinių įmonių), tenkanti vienam dirbančiajam per metus (tūkst. Eur) </t>
  </si>
  <si>
    <t>(2021)</t>
  </si>
  <si>
    <t>(2024)</t>
  </si>
  <si>
    <t>(2029)</t>
  </si>
  <si>
    <t>(2020–2021)</t>
  </si>
  <si>
    <t>(2022)</t>
  </si>
  <si>
    <t>Rezultato:  Naujos arba modernizuotos švietimo infrastruktūros naudotojų skaičius per metus (naudotojai per metus</t>
  </si>
  <si>
    <t>R.B.2.2071</t>
  </si>
  <si>
    <t>Rezultato:  Mokyklų, kuriose buvo įdiegtos universalaus dizaino ir kitos inžinerinės priemonės, aplinką pritaikant asmenims turintiems negalią, dalis nuo visų mokyklų (procentai)</t>
  </si>
  <si>
    <t>R.S.2.3026</t>
  </si>
  <si>
    <t>Rezultato:  Mokinių, kurie naudojasi sukurta visos dienos mokyklos infrastruktūra, skaičius</t>
  </si>
  <si>
    <t>R.S.2.3027</t>
  </si>
  <si>
    <t>Rezultato:  Naujos arba modernizuotos vaikų priežiūros infrastruktūros naudotojų skaičius per metus</t>
  </si>
  <si>
    <t>R.B.2.2070</t>
  </si>
  <si>
    <t>Rezultato:  Vaikų, pasinaudojusių pavėžėjimo paslaugomis naujai įsigytomis transporto priemonėmis, skaičius per metus</t>
  </si>
  <si>
    <t>R.S.2.3030</t>
  </si>
  <si>
    <t>Produkto:  Naujos arba modernizuotos švietimo infrastruktūros mokymo klasių talpumas (asmenys)</t>
  </si>
  <si>
    <t>P.B.2.0067</t>
  </si>
  <si>
    <t>Produkto:  Mokyklos, kuriose buvo įdiegtos universalaus dizaino ir kitos inžinerinės priemonės pritaikant aplinką asmenims, turintiems negalią (skaičius)</t>
  </si>
  <si>
    <t>P.S.2.1025</t>
  </si>
  <si>
    <t>Produkto:  Naujos arba modernizuotos vaikų priežiūros infrastruktūros mokymo klasių talpumas (asmenys)</t>
  </si>
  <si>
    <t>P.B.2.0066</t>
  </si>
  <si>
    <t>Produkto:  Sukurtų naujų ikimokyklinio ugdymo vietų skaičius (skaičius)</t>
  </si>
  <si>
    <t>P.S.2.1024</t>
  </si>
  <si>
    <t>Produkto:  Tikslinės transporto priemonės (skaičius)</t>
  </si>
  <si>
    <t>P.S.2.1029</t>
  </si>
  <si>
    <t>Rezultato:  Asmenų, po dalyvavimo veiklose pagerinusių sveikatos raštingumo kompetenciją, dalis (proc.)</t>
  </si>
  <si>
    <t>R.S.2.3523</t>
  </si>
  <si>
    <t>Rezultato:  Asmenų, palankiai vertinančių visuomenės sveikatos priežiūros paslaugų kokybę, dalis (proc.)</t>
  </si>
  <si>
    <t>R.S.2.3526</t>
  </si>
  <si>
    <t>Produkto:  Asmenys, dalyvavę sveikatos raštingumo didinimo veiklose (asm.)</t>
  </si>
  <si>
    <t>P.S.2.1519</t>
  </si>
  <si>
    <t>Produkto:  Paramą gavusių nacionalinio, regionų ar vietos lygmens viešojo administravimo ar viešąsias paslaugas teikiančių įstaigų skaičius</t>
  </si>
  <si>
    <t>P.B.2.0518</t>
  </si>
  <si>
    <t>Rezultato:  Metinis konsoliduotų viešųjų paslaugų vartotojų skaičius (vartotojai per metus)</t>
  </si>
  <si>
    <t>R.S.2.3039</t>
  </si>
  <si>
    <t>Rezultato:  Sukurtos arba atkurtos teritorijos, naudojamos ekonominei, rekreacinei ar turizmo paskirčiai (Hektarai)</t>
  </si>
  <si>
    <t>R.S.2.3040</t>
  </si>
  <si>
    <t>Produkto:  Integruoti teritorinio vystymo projektai (projektai)</t>
  </si>
  <si>
    <t>P.B.2.0076</t>
  </si>
  <si>
    <t>Produkto:  Sukurtos arba atkurtos atviros erdvės (kv. m)</t>
  </si>
  <si>
    <t>P.S.2.1039</t>
  </si>
  <si>
    <t>Rezultato:  Naujo ar modernizuoto viešojo transporto naudotojų skaičius per metus (naudotojai per metus)</t>
  </si>
  <si>
    <t>R.B.2.2062</t>
  </si>
  <si>
    <t>Rezultato:  Dviračiams skirtos infrastruktūros naudotojų skaičius per metus (naudotojai per metus)</t>
  </si>
  <si>
    <t>R.B.2.2064</t>
  </si>
  <si>
    <t>Produkto:  Kolektyviniam viešajam transportui skirtų ekologiškų riedmenų pajėgumai (keleiviai)</t>
  </si>
  <si>
    <t>P.B.2.0057</t>
  </si>
  <si>
    <t>Produkto:  Įsigytos nulinės emisijos viešojo transporto priemonės (skaičius)</t>
  </si>
  <si>
    <t>P.S.2.1036</t>
  </si>
  <si>
    <t>Produkto:  Įgyvendintos darnaus judumo priemonės (skaičius)</t>
  </si>
  <si>
    <t>P.S.2.1035</t>
  </si>
  <si>
    <t>Produkto:  Dviračiams skirta infrastruktūra, kuriai suteikta parama (km)</t>
  </si>
  <si>
    <t>P.B.2.0058</t>
  </si>
  <si>
    <t>Produkto:  Alternatyviųjų degalų infrastruktūra (degalų papildymo/ įkrovimo punktai)</t>
  </si>
  <si>
    <t>P.B.2.0059</t>
  </si>
  <si>
    <t>Rezultato:  Rekultivuota žemė, naudojama žaliesiems plotams, socialiniams būstams, ekonominei arba kitai paskirčiai (ha)</t>
  </si>
  <si>
    <t>R.B.2.2052</t>
  </si>
  <si>
    <t>P.B.2.0114</t>
  </si>
  <si>
    <t>Rezultato:  Rekultivuota žemė, naudojama žaliesiems plotams, socialiniams būstams, ekonominei arba kitai paskirčiai (hektarai)</t>
  </si>
  <si>
    <t>R.B.2052</t>
  </si>
  <si>
    <t>Produkto:  Rekultivuotos žemės, kuriai suteikta parama, plotas (hektarai)</t>
  </si>
  <si>
    <t>P.B.2038</t>
  </si>
  <si>
    <t>Produkto:  Atviros erdvės, sukurtos arba atkurtos miestų teritorijose (kv. m)</t>
  </si>
  <si>
    <t>Išankstinė sąlyga vertinama projektų lygiu. Regiono plėtros plano Praeityje pažeistų teritorijų sutvarkymo pažangos priemonė LT027-03-02-04 patvirtinta Tauragės regiono plėtros tarybos 2023-04-14 sprendimu Nr. TS-7</t>
  </si>
  <si>
    <t>(2023)</t>
  </si>
  <si>
    <t>Nėra duomenų</t>
  </si>
  <si>
    <t xml:space="preserve">Fiksuojami eismo saugumo netolygumai tarp savivaldybių </t>
  </si>
  <si>
    <t>Regionas pasižymi santykinai prastai išvystytu kokybiškų kelių tinklu savivaldybių pakraščiuose – šiose teritorijose vyrauja prastos kokybės žvyrkeliai</t>
  </si>
  <si>
    <t>Tinkamos kvalifikacijos ir specialybių žmogiškųjų išteklių trūkumas</t>
  </si>
  <si>
    <t>Papildomų paslaugų (maitinimo, apgyvendinimo, konferencinio turizmo, renginių) prie lankytinų objektų stoka</t>
  </si>
  <si>
    <t>Nepakanka švietimo pagalbos paslaugų mokiniui ir šeimai</t>
  </si>
  <si>
    <t>Regione nėra užbaigta vaikų globos namų pertvarka ir neišplėtotos tolimesnės paslaugos asmenims, išėjusiems iš vaikų globos sistemos</t>
  </si>
  <si>
    <t>Netinkama priešgaisrinės infrastruktūros būklė, pasenusios ir nusidėvėjusios transporto priemonės, skirtos gaisrui gerinti, kelia daug iššūkių užtikrinant priešgaisrinę saugą regione</t>
  </si>
  <si>
    <t xml:space="preserve">Elektros energijos efektyvinimas (mažinimas). Nuo 2023.01.01 d. ESO elektros persiuntimą didina 20 %, o instaliuotos elektros galios mokestį nuo 2022 m.padidino 111 %. Pvz.: keičiant lauko ir vidaus apšvietimo lempas į LED, mažėja suvartojamos energijos kiekis ir galia, kurią galima susimažinti, arba įsirengti elektromobilių pakrovimo stotelę, kuriai nereikės išsipirkti iš ESO kW.
</t>
  </si>
  <si>
    <t xml:space="preserve">Transporto efektyvinimas: Regiono biudžetinėse įstaigose yra dar daug automobilių ir komunalinės technikos su neekonomiškais ir taršiais vidaus degimo varikliais, naudojančiais iškastinį importinį kurą. Daugelis transporto priemonių važiuoja tik savivaldybės ribose ir gali būti keičiami į elektromobilius (pirmiausia tose BĮ, kur yra  įrengta saulės jėgainė). Vienas litras sudegusio benzino ar dyz.kuro į atmosferą išmeta 2,9 kg CO2 ekvivalento, didinančio šiltnamio efektą. </t>
  </si>
  <si>
    <t>Depopuliacija ir kartų kaitos problemos regiono kaimiškosiose vietovėse</t>
  </si>
  <si>
    <t xml:space="preserve">R.S.2.3039 </t>
  </si>
  <si>
    <t>Rezultato: Dviračiams skirtos infrastruktūros metinis naudotojų skaičius (naudotojai per metus)</t>
  </si>
  <si>
    <t>(2028)</t>
  </si>
  <si>
    <t>R.S.2.3025</t>
  </si>
  <si>
    <t>(2027)</t>
  </si>
  <si>
    <t>Rezultato: Naujos arba modernizuotos sveikatos priežiūros infrastruktūros naudotojų skaičius per metus (naudotojai per metus)</t>
  </si>
  <si>
    <t>Rezultato: Mokinių, kurie naudojasi sukurta visos dienos mokyklos infrastruktūra, skaičius (asmenys per metus)</t>
  </si>
  <si>
    <t>R.B.2.2067</t>
  </si>
  <si>
    <t>R.S.2.3031</t>
  </si>
  <si>
    <t>R.S.2.3033</t>
  </si>
  <si>
    <t>R.B.2.2074</t>
  </si>
  <si>
    <t xml:space="preserve">R.B.2.2073 </t>
  </si>
  <si>
    <t>(2026)</t>
  </si>
  <si>
    <t>Rezultato:  Dviračiams skirtos infrastruktūros metinis naudotojų skaičius (naudotojai per metus)</t>
  </si>
  <si>
    <t>Uždaviniui priskiriami Tauragė+ funkcinės zonos pažangos priemonės Nr. LT027-02-02-01 1.1 ir 1.2 poveiklių stebėsenos rodikliai ir lėšos</t>
  </si>
  <si>
    <t>Uždaviniui priskiriami Tauragė+ funkcinės zonos pažangos priemonės Nr. LT027-02-02-01 . Veiklos Nr. 2 "Gamtos ir kultūros objektų pritaikymas lankymui bei turizmo informavimo paslaugų plėtra" stebėsenos rodikliai ir lėšos</t>
  </si>
  <si>
    <t>Uždaviniui priskiriami Tauragė+ funkcinės zonos pažangos priemonės Nr. LT027-02-02-01 . 3-5 veiklų stebėsenos rodikliai ir lėšos</t>
  </si>
  <si>
    <t>Poveikio: Priešlaikinės mirtys, priskiriamos ilgalaikiam kietųjų dalelių KD2,5 poveikiui | mirusiųjų skaičius per metus</t>
  </si>
  <si>
    <t>Rezultato: Miestai, kuriuose įrengta ar modernizuota oro monitoringo infrastruktūra, skaičius</t>
  </si>
  <si>
    <t>R.N.2.5720</t>
  </si>
  <si>
    <t>2.1.2.</t>
  </si>
  <si>
    <t>Priemonė: Ilgalaikės priežiūros paslaugų plėtros pažangos priemonė</t>
  </si>
  <si>
    <t>Rezultato:  Naujos arba modernizuotos sveikatos priežiūros infrastruktūros naudotojų skaičius per metus (naudotojai per metus)</t>
  </si>
  <si>
    <t xml:space="preserve">P.B.2.0069 </t>
  </si>
  <si>
    <t>Produkto: Naujos arba modernizuotos sveikatos priežiūros infrastruktūros talpumas (asmenys per metus)</t>
  </si>
  <si>
    <t>2.1.4.</t>
  </si>
  <si>
    <t>Priemonė: Socialinio būsto ir socialinių paslaugų plėtros pažangos priemonė</t>
  </si>
  <si>
    <t>Naujų arba modernizuotų socialinių būstų naudotojų skaičius per metus</t>
  </si>
  <si>
    <t>Asmenų, turinčių intelekto ir (ar) psichikos negalią, gavusių paslaugas naujoje ar modernizuotoje infrastruktūroje skaičius per metus</t>
  </si>
  <si>
    <t>Socialiai pažeidžiamų, socialinę riziką (atskirtį) patiriančių asmenų, gavusių paslaugas naujoje ar modernizuotoje infrastruktūroje skaičius per metus</t>
  </si>
  <si>
    <t>Naujos arba modernizuotos socialinės rūpybos infrastruktūros naudotojų skaičius per metus</t>
  </si>
  <si>
    <t>P.B.2.0065</t>
  </si>
  <si>
    <t>Naujų arba modernizuotų socialinių būstų talpumas</t>
  </si>
  <si>
    <t>200</t>
  </si>
  <si>
    <t>P.S.2.1030</t>
  </si>
  <si>
    <t>Paslaugų intelekto ir (ar) psichikos negalią turintiems asmenims vietų skaičius naujoje ar modernizuotoje infrastruktūroje</t>
  </si>
  <si>
    <t>63</t>
  </si>
  <si>
    <t>P.S.2.1031</t>
  </si>
  <si>
    <t>Paslaugų socialiai pažeidžiamiems, socialinę riziką (atskirtį) patiriantiems asmenims vietų skaičius naujoje ar modernizuotoje infrastruktūroje</t>
  </si>
  <si>
    <t>P.B.2.0070</t>
  </si>
  <si>
    <t>Naujos arba modernizuotos socialinės rūpybos infrastruktūros (ne būsto) talpumas</t>
  </si>
  <si>
    <t>3.2.1.</t>
  </si>
  <si>
    <t>Priemonė: Vandentvarkos paslaugų prieinamumo didinimo pažangos priemonė</t>
  </si>
  <si>
    <t>R.B.2.2041</t>
  </si>
  <si>
    <t>R.B.2.2042</t>
  </si>
  <si>
    <t>P.B.2.0031</t>
  </si>
  <si>
    <t>Rezultato: Gyventojai, prisijungę bent prie antrinio viešojo nuotekų valymo įrenginių (asmenys)</t>
  </si>
  <si>
    <t>Produkto: Viešojo nuotekų surinkimo tinklo naujų arba atnaujintų vamzdynų ilgis (km)</t>
  </si>
  <si>
    <t xml:space="preserve">Produkto: Nauji arba atnaujinti nuotekų valymo pajėgumai (gyventojų ekvivalentas)
</t>
  </si>
  <si>
    <t>P.B.2.0032</t>
  </si>
  <si>
    <t>P.B.2.0030</t>
  </si>
  <si>
    <t>Produkto:  Viešojo vandens tiekimo paskirstymo sistemų naujų arba atnaujintų vamzdynų ilgis (km)</t>
  </si>
  <si>
    <t>P.S.2.1013</t>
  </si>
  <si>
    <t>Produkto:  Nauji arba atnaujinti geriamojo vandens ruošimo pajėgumai (m3/parą)</t>
  </si>
  <si>
    <t>3.2.3.</t>
  </si>
  <si>
    <t>Priemonė: Atliekų rūšiuojamojo surinkimo skatinimo pažangos priemonė</t>
  </si>
  <si>
    <t xml:space="preserve">R.B.2.2103 </t>
  </si>
  <si>
    <t xml:space="preserve">Rezultato:  Surinktos atskirai išrūšiuotos atliekos (tonos per metus) </t>
  </si>
  <si>
    <t xml:space="preserve">P.B.2.0107 </t>
  </si>
  <si>
    <t xml:space="preserve">P.S.2.1015 </t>
  </si>
  <si>
    <t xml:space="preserve">Produkto: Investicijos į rūšiuojamojo atliekų surinkimo įrenginius (eurai) </t>
  </si>
  <si>
    <t xml:space="preserve">Produkto: Įgyvendintos viešinimo kampanijos atliekų prevencijos ir tvarkymo temomis (skaičius) </t>
  </si>
  <si>
    <t>3.2.5.</t>
  </si>
  <si>
    <t>3.2.6.</t>
  </si>
  <si>
    <t>Priemonė: Aplinkos oro monitoringo stiprinimo pažangos priemonė</t>
  </si>
  <si>
    <t xml:space="preserve">Priemonė: Žaliosios infrastruktūros plėtojimo pažangos priemonė </t>
  </si>
  <si>
    <t>R.N.2.5051</t>
  </si>
  <si>
    <t xml:space="preserve">P.B.2.0039 </t>
  </si>
  <si>
    <t>Rezultato:  Miestai, kuriuose įrengta ar modernizuota oro monitoringo infrastruktūra, skaičius</t>
  </si>
  <si>
    <t>Produkto:  Teritorijos, kurioms taikomos oro taršos stebėsenos sistemos, oro kokybės zonos, skaičius</t>
  </si>
  <si>
    <t>R.B.2.2095</t>
  </si>
  <si>
    <t>Rezultato: Gyventojai, galintys naudotis nauja ar patobulinta žaliąja infrastruktūra</t>
  </si>
  <si>
    <t xml:space="preserve">P.B.2.0036 </t>
  </si>
  <si>
    <t>Produkto:  Žalioji infrastruktūra, kuriai suteikta parama kitais nei prisitaikymo prie klimato kaitos tikslais, hektarai</t>
  </si>
  <si>
    <t>Priemonė: Tauragė+ funkcinės zonos pažangos priemonė</t>
  </si>
  <si>
    <t>Išankstinių sąlygų įgyvendinimas</t>
  </si>
  <si>
    <t>Išankstinės sąlygos</t>
  </si>
  <si>
    <t xml:space="preserve">Atitiktis išankstinei sąlygai vertinama projektų lygiu. Iki 2022 m. liepos 1 d. yra parengtas ir suderintas su Socialinės apsaugos ir darbo ministerija regioninis socialinių paslaugų ir socialinių paslaugų infrastruktūros, reikalingos institucinės globos pertvarkai įgyvendinti, žemėlapis (patvirtintas Tauragės regiono plėtros tarybos 2024-04-09 sprendimu Nr. TS-9), regiono plėtros plano Socialinio būsto ir socialinių paslaugų plėtros pažangos priemonė Nr.  LT027-02-01-02, kurioje numatytos veiklos, skirtos socialinio būsto prieinamumui didinti, planuojamomis investicijomis užtikrinamas socialinio būsto prieinamumas neįgaliesiems bei gausioms šeimoms bei planuojamos veiklos, skirtos institucinės globos pertvarkai įgyvendinti, patvirtinta Tauragės regiono plėtros tarybos 2024-04-09 sprendimu Nr.  TS-10. </t>
  </si>
  <si>
    <t>Atitiktis išankstinei sąlygai vertinama Projekto lygiu, vertinant Projekto įgyvendinimo planą. Regiono plėtros plano Kokybiškų visuomenės sveikatos paslaugų prieinamumo didinimo pažangos priemonė LT027-02-01-03  patvirtinta Tauragės regiono plėtros tarybos 2023-11-21 sprendimu Nr. TS-30.</t>
  </si>
  <si>
    <t>Išankstinės sąlygos įgyvendintos: Tauragės miesto tvarios plėtros strategija patvirtinta Tauragės rajono savivaldybės tarybos 2023 m. vasario 1 d. sprendimu Nr. 1-29. Veiklos šiai strategijai įgyvendinti suplanuotos pažangos priemonėje LT027-03-02-02, kuri patvirtinta Tauragės regiono plėtros tarybos 2023-07-20 sprendimu Nr. TS-14.</t>
  </si>
  <si>
    <t>Išankstinė sąlyga vertinama projektų lygiu. Regioninis ir savivaldybių atliekų tvarkymo planai patvirtinti 2023 m. rugsėjo mėnesį. Atliekų rūšiuojamojo surinkimo skatinimo pažangos priemonė Nr. LT027-03-02-03 patvirtinta Tauragės regiono plėtros tarybos 2024-07-04 sprendimu Nr. TS-16</t>
  </si>
  <si>
    <t>Išankstinė sąlyga vertinama projektų lygiu. Regiono plėtros plano Aplinkos oro monitoringo stiprinimo pažangos priemonė Nr. LT027-03-02-05 patvirtinta Tauragės regiono plėtros tarybos 2024-04-09 sprendimu Nr. TS-10</t>
  </si>
  <si>
    <t>1 lentelė. Regiono plėtros plano įgyvendinimo rezultatai</t>
  </si>
  <si>
    <t>1. Savivaldybės tarybos patvirtintas darnaus judumo mieste planas, kurio parengimas finansuotas 2014–2020 m. ES fondų lėšomis.                                                                        2. Pagal Lietuvos Respublikos alternatyviųjų degalų įstatymo nuostatas  parengtas ir patvirtintas viešųjų ir pusiau viešųjų elektromobilių įkrovimo prieigų vietinės reikšmės keliuose planas iki 2030 m.</t>
  </si>
  <si>
    <t>Priemonė: Švietimo pažangos priemonė</t>
  </si>
  <si>
    <t>Nenustatyta</t>
  </si>
  <si>
    <t>Išankstinė sąlyga vertinama projektų lygiu, Regiono plėtros plano pažangos priemonė patvirtinta Tauragės regiono plėtros tarybos 2024-06-26 sprendimu Nr. TS-14. Sveikatos apsaugos ministerijos pritarimas regiono ilgalaikės priežiūros paslaugų savivaldybėse organizavimo ir infrastruktūros, reikalingos ilgalaikės priežiūros paslaugų teikimui, modernizavimo žemėlapiui (pažangos priemonės pagrindimo aprašymui) pateiktas ministerijos 2024-06-11 raštu Nr. 10-2007 (G-137) „Dėl 2022–2030 metų Tauragės regiono plėtros plano pakeitimo projekto vertinimo“</t>
  </si>
  <si>
    <t>Projekto veiklų atitiktis geriamojo vandens tiekimo ir nuotekų tvarkymo infrastruktūros plėtros planui</t>
  </si>
  <si>
    <t xml:space="preserve">Išankstinė sąlyga vertinama projektų lygiu. Išankstinė sąlyga laikoma įvykdyta, kai projekto įgyvendinimo plane nurodytos projekto veiklos atitinka savivaldybės geriamojo vandens tiekimo ir nuotekų tvarkymo infrastruktūros plėtros plano įgyvendinimo priemones (gyvenamosios vietovės atitiktis), kurios atitinka naujausio Investicijų į Lietuvos vandentvarkos sektorių plano nuostatas. Ar išankstinė sąlyga įvykdyta, nustato RPPl administruojančioji institucija PAFT nustatyta tvarka vertindama projekto įgyvendinimo planą. </t>
  </si>
  <si>
    <t>Viešosios paskirties pastatų stogai su asbestine danga</t>
  </si>
  <si>
    <t>Nepakankamos viešinimo ir edukacinės priemonės klimato kaitos klausimais</t>
  </si>
  <si>
    <t xml:space="preserve"> 2025 METŲ ĮGYVENDINIMO ATASKAITA</t>
  </si>
  <si>
    <t>2026-01-19 Nr. 1</t>
  </si>
  <si>
    <t>Produkto: Dviračiams skirta infrastruktūra, kuriai suteikta parama (kilometrai)</t>
  </si>
  <si>
    <t>P.S.2.1034</t>
  </si>
  <si>
    <t>Produkto: Naujų ar rekonstruotų pastatų, kurių pirminės energijos paklausa yra bent 20 % mažesnė, nei reikalauja energijos beveik nevartojantis pastatas, plotas (kvadratiniai metrai)</t>
  </si>
  <si>
    <t>2023 m. buvo 68,3 proc., 2024 - 64,7 proc.</t>
  </si>
  <si>
    <t>2023 m. - 29,1 proc., 2024 m. - 25,6 proc.</t>
  </si>
  <si>
    <r>
      <t>2023 m. - 28 proc., 2024 m. - 42 proc.</t>
    </r>
    <r>
      <rPr>
        <i/>
        <sz val="9"/>
        <rFont val="Times New Roman"/>
        <family val="1"/>
        <charset val="186"/>
      </rPr>
      <t xml:space="preserve"> (Statistikos duomenimis, skurdo rizikos riba didėjo ~9,2 % dėl aukštesnės disponuojamosios pajamų medianos, kuri augo greičiau nei realiai gyventojų pajamos. Todėl daugiau žmonių buvo laikomi „rizikos zonoje“ vien dėl statistinių ribų pasikeitimo, o ne faktinio gyvenimo sąlygų pagerėjimo).</t>
    </r>
  </si>
  <si>
    <t>2023 m. - 58 proc., 2024 m. - 56 proc.</t>
  </si>
  <si>
    <t>Nėra atnaujintų duomenų</t>
  </si>
  <si>
    <t>2023 m. - patikslintais duomenimis 330,3, 2024 m. - 294,55</t>
  </si>
  <si>
    <t>2023 m. - 197,09, 2024 m. - 178,96</t>
  </si>
  <si>
    <t>2023-2024 m. - 89 proc., 2024-2025 m. - 92,9 proc.</t>
  </si>
  <si>
    <t>(2024–2025)</t>
  </si>
  <si>
    <t>2023-2024 m. - 67,5 proc., 2024-2025 m. - 70,8 proc.</t>
  </si>
  <si>
    <t>2023-2024 m. - 69,2 proc., 2024-2025 m. - 71,0 proc.</t>
  </si>
  <si>
    <t>2024 m. duomenys bus prieinami 2026 m. kovo mėn. ir pateikiami 2027 m.</t>
  </si>
  <si>
    <t>2023 m. - 63,3 proc., 2024 m. - 63,9 proc.</t>
  </si>
  <si>
    <t>2023 m. - 74,9 proc., 2024 m. - 75,5 proc.</t>
  </si>
  <si>
    <t>Išankstinės sąlygos vertinamos projektų lygiu. Žaliosios infrastruktūros plėtojimo pažangos priemonė Nr. LT027-03-02-06 patvirtinta Tauragės regiono plėtros tarybos 2024-04-09 sprendimu Nr. TS-10, pakeista 2025 m. lapkričio 19 d. sprendimu Nr. TS-11 (papildyta Šilalės rajono savivaldybės projektu)</t>
  </si>
  <si>
    <t>Išankstinės sąlygos įgyvendintos: Tauragė+funkcinės zonos strategija, patvirtinta Jurbarko rajono savivaldybės tarybos 2023 m. sausio 26 d. sprendimu Nr. T2-20; Pagėgių savivaldybės tarybos 2023 m. vasario 2 d. sprendimu Nr. T-1; Šilalės rajono savivaldybės tarybos 2023 m. vasario 2 d. sprendimu Nr. T1-1; Tauragės rajono savivaldybės tarybos 2023 m. vasario 1 d. sprendimu Nr. 1-30. Veiklos šiai strategijai įgyvendinti suplanuotos pažangos priemonėje LT027-02-02-01.  Strategija pakeista Jurbarko rajono savivaldybės tarybos 2024-06-17 sprendimu Nr. T2-216, Pagėgių savivaldybės tarybos 2024-06-27 sprendimu Nr. T-110, Šilalės rajono savivaldybės tarybos 2024-06-27 sprendimu Nr. T1-169, Tauragės rajono savivaldybės tarybos 2024-07-03 sprendimu Nr. 1-233.</t>
  </si>
  <si>
    <t>Problema</t>
  </si>
  <si>
    <t>Problemos priežastis</t>
  </si>
  <si>
    <t>Priemonės pavadinimas</t>
  </si>
  <si>
    <t>Lėšų poreikis</t>
  </si>
  <si>
    <t>Pagrindimas / pastabos / komentarai</t>
  </si>
  <si>
    <t>Problemos, kurios iš dalies sprendžiamos Regionų plėtros programoje suplanuotomis pažangos lėšomis</t>
  </si>
  <si>
    <t>Jurbarko rajono savivaldybė</t>
  </si>
  <si>
    <t>Pagėgių prišgaisrinė tarnyba</t>
  </si>
  <si>
    <t>Pagėgių savivaldybė</t>
  </si>
  <si>
    <t>Šilalės rajono savivaldybė</t>
  </si>
  <si>
    <t>Tauragės rajono savivaldybė</t>
  </si>
  <si>
    <t>TRATC</t>
  </si>
  <si>
    <t xml:space="preserve">Nekokybiško užimtumo darbo vietos, nekuriančios aukštesnės pridėtinės vertės </t>
  </si>
  <si>
    <t xml:space="preserve"> Mažas regiono investicinis patrauklumas</t>
  </si>
  <si>
    <t>Tauragė+ funkcinės zonos plėtra</t>
  </si>
  <si>
    <r>
      <rPr>
        <b/>
        <sz val="11"/>
        <color theme="1"/>
        <rFont val="Times New Roman"/>
        <family val="1"/>
        <charset val="186"/>
      </rPr>
      <t>JURBARKAS</t>
    </r>
    <r>
      <rPr>
        <sz val="11"/>
        <color theme="1"/>
        <rFont val="Times New Roman"/>
        <family val="1"/>
        <charset val="186"/>
      </rPr>
      <t xml:space="preserve">: Šiuo metu pagal įgyvendinamą projektą pramoninėse teritorijose yra pritaikomi sklypai investicijoms ir tvarkoma susisiekimo infrastruktūra, tačiau pagal bendradarbiavimo sutartį su Klaipėdos jūrų uostu  planuojamas Jurbarko uosto vystymas ir papildomai savivaldybė įsipareigojo sutvarkyti apie 0,5 km ilgio Uosto gatvę, kuri yra pramoninėje teritorijoje. Todėl reikalingos papildomos lėšos projektavimo ir darbų pirkimui.  </t>
    </r>
    <r>
      <rPr>
        <b/>
        <sz val="11"/>
        <color theme="1"/>
        <rFont val="Times New Roman"/>
        <family val="1"/>
        <charset val="186"/>
      </rPr>
      <t>PAGĖGIAI</t>
    </r>
    <r>
      <rPr>
        <sz val="11"/>
        <color theme="1"/>
        <rFont val="Times New Roman"/>
        <family val="1"/>
        <charset val="186"/>
      </rPr>
      <t xml:space="preserve">: Pagėgių pramoninės zonos trūkstamos infrastruktūros įrengimas (elektros linijos atvedimas ir galios didinimas)   </t>
    </r>
  </si>
  <si>
    <t>Šiuo metu pagal įgyvendinamą projektą pramoninėse teritorijose yra pritaikomi sklypai investicijoms ir tvarkoma susisiekimo infrastruktūra, tačiau pagal bendradarbiavimo sutartį su Klaipėdos jūrų uostu  planuojamas Jurbarko uosto vystymas ir papildomai savivaldybė įsipareigojo sutvarkyti apie 0,5 km ilgio Uosto gatvę, kuri yra pramoninėje teritorijoje. Todėl reikalingos papildomos lėšos projektavimo ir darbų pirkimui.</t>
  </si>
  <si>
    <t>Pagėgių pramoninės zonos trūkstamos infrastruktūros įrengimas (elektros linijos atvedimas ir galios didinimas)</t>
  </si>
  <si>
    <t xml:space="preserve"> Mažas regiono turistinis patrauklumas</t>
  </si>
  <si>
    <r>
      <rPr>
        <b/>
        <sz val="11"/>
        <color theme="1"/>
        <rFont val="Times New Roman"/>
        <family val="1"/>
        <charset val="186"/>
      </rPr>
      <t>JURBARKAS</t>
    </r>
    <r>
      <rPr>
        <sz val="11"/>
        <color theme="1"/>
        <rFont val="Times New Roman"/>
        <family val="1"/>
        <charset val="186"/>
      </rPr>
      <t xml:space="preserve">: Jurbarko rajono savivaldybėje turistinių objektų patrauklumui didinti suplanuota įgyvendinti 6 regioninius projektus. Kadangi ne visus patrauklius objektus buvo galima suplanuoti pritaikyti lankymui, esant galimybėms šiai sričiai galima būtų skirti daugiau lėšų.  </t>
    </r>
    <r>
      <rPr>
        <b/>
        <sz val="11"/>
        <color theme="1"/>
        <rFont val="Times New Roman"/>
        <family val="1"/>
        <charset val="186"/>
      </rPr>
      <t>PAGĖGIAI</t>
    </r>
    <r>
      <rPr>
        <sz val="11"/>
        <color theme="1"/>
        <rFont val="Times New Roman"/>
        <family val="1"/>
        <charset val="186"/>
      </rPr>
      <t xml:space="preserve">: 1. Lankytinų, istorinių, architektūrinių statinių, kultūros paveldo objektų būklės gerinimas ir pritaikymas turistų poreikiams Vilkyškių miestelyje, Bitėnuose, Šereitlaukyje, Būbliškėse, Pagėgiuose, Stoniškiuose, Natkiškiuose, Piktupėnuose. Dviračių takų tinklo Pagėgių savivaldybės teritorijoje (jungiančio lankytinus objektus) įrengimas: Pagėgiai-Bitėnai-Vilkyškiai-Lauksargiai (4200000,00). 2. Martyno Jankaus muziejaus Mėlynojo namelio restauracija (500000,00). 3. Miestelio istorijos ekspozicija Geležinkelio g. (300000,00)   </t>
    </r>
  </si>
  <si>
    <t>Jurbarko rajono savivaldybėje turistinių objektų patrauklumui didinti suplanuota įgyvendinti 6 regioninius projektus. Kadangi ne visus patrauklius objektus buvo galima suplanuoti pritaikyti lankymui, esant galimybėms šiai sričiai galima būtų skirti daugiau lėšų.</t>
  </si>
  <si>
    <t>1. Lankytinų, istorinių, architektūrinių statinių, kultūros paveldo objektų būklės gerinimas ir pritaikymas turistų poreikiams Vilkyškių miestelyje, Bitėnuose, Šereitlaukyje, Būbliškėse, Pagėgiuose, Stoniškiuose, Natkiškiuose, Piktupėnuose. Dviračių takų tinklo Pagėgių savivaldybės teritorijoje (jungiančio lankytinus objektus) įrengimas: Pagėgiai-Bitėnai-Vilkyškiai-Lauksargiai (4200000,00).                                                                    2. Martyno Jankaus muziejaus Mėlynojo namelio restauracija (500000,00).                                                                                       3. Miestelio istorijos ekspozicija Geležinkelio g. (300000,00)</t>
  </si>
  <si>
    <t xml:space="preserve">Nepakankamai užtikrinamas viešųjų paslaugų prieinamumas </t>
  </si>
  <si>
    <t>Netolygiai išplėtotos viešosios paslaugos ir/ arba maža jų įvairovė, ir/ arba žemesnė kokybė, ypač pažeidžiamoms visuomenės grupėms</t>
  </si>
  <si>
    <t>Švietimo paslaugų gerinimas ir plėtra</t>
  </si>
  <si>
    <r>
      <rPr>
        <b/>
        <sz val="11"/>
        <color theme="1"/>
        <rFont val="Times New Roman"/>
        <family val="1"/>
        <charset val="186"/>
      </rPr>
      <t>JURBARKAS</t>
    </r>
    <r>
      <rPr>
        <sz val="11"/>
        <color theme="1"/>
        <rFont val="Times New Roman"/>
        <family val="1"/>
        <charset val="186"/>
      </rPr>
      <t xml:space="preserve">: Specialistų pritraukimo ir motyvavimo paketui (studijų finansavimui, kelionės išlaidų kompensavimui), mokytojų padėjėjų / mokinio padėjėjų tinklo plėtrai, pedagoginių ir nepedagoginių darbuotojų kompetencijoms tobulinti, paslaugų prieinamumui gerinti per NVO sektorių  (finansuoti nevyriausybines oranizacijas, kurios gali teikti papildomas dienos centrų, psichologinės terapijos ar neformaliojo šveitimo paslaugas vaikams su specialiaisiais poreikiais). </t>
    </r>
    <r>
      <rPr>
        <b/>
        <sz val="11"/>
        <color theme="1"/>
        <rFont val="Times New Roman"/>
        <family val="1"/>
        <charset val="186"/>
      </rPr>
      <t>PAGĖGIAI</t>
    </r>
    <r>
      <rPr>
        <sz val="11"/>
        <color theme="1"/>
        <rFont val="Times New Roman"/>
        <family val="1"/>
        <charset val="186"/>
      </rPr>
      <t xml:space="preserve">: 1. STEAM (fizikos ir chemijos laboratorijos Mackaus gimnazijai) - 140 000 Eur; 2. Įtraukusis ugdymas (inovatyvios ugdymo priemonės, sensorinis kambarys Mackaus gimnazijai) - 12 000 Eur; 3. Sporto bazės atnaujinimas (sporto inventorius, lauko stadiono ir teniso kortų  modernizavimas Mackaus gimnazijai) - 500 000 Eur; 4. Dviračių/paspirtukų stoginės įrengimas prie mokyklų (1 vnt. prie Pagėgių Algimanto Mackaus gimnazijos, 1 vnt. prie Vilkyškių Johaneso Bobrovskio gimnazijos) - 30 000 Eur; 5. Įranga skirta prevencijai prieš psichotropines medžiagas (kameros lauke ir viduje, dūmų detektoriai skirti elektronnių cigarčių prevencijai) - 2 gimnazijoms - 300 000 Eur. 6. Gamtamokslinių dalykų laboratorija (Vilkyškių gimnazijai), trijų klasių sienų apšiltinimas, aktų salės sienų bei grindų apšiltinimas ir laukinių durų pakeitimas, pėsčiųjų tako įrengimas į sporto salę, rūbinės įrengimas, jaunimo kambario įrengimas - 110 000 Eur. 7. Pagėgių lopšelio–darželio lauko ugdymo infrastruktūros modernizavimas 185 000 Eur: 1. Nepakankamai pritaikyta ir nusidėvėjusi lopšelio–darželio lauko ugdymo infrastruktūra, ribojanti visapusišką vaikų fizinį aktyvumą, patyriminį ugdymą ir saugų buvimą lauke visais metų laikais.Trūksta funkcinių, daugiafunkcių lauko ugdymo zonų, skatinančių judėjimą, tyrinėjimą, sensorinį patyrimą ir savarankišką vaikų veiklą - 20 000 Eur. 2. Aikštelės įrengimas saugiai veikus paleidžiant į darželį - 150 000 Eur. 3. Dviračių/paspirtukų stoginės įrengimas prie darželio - 15 000 Eur. 8. Bibliotekos švietimo paslaugų gerinimas ir plėtra: 1. Bibliobuso įsigijimas: Pagėgių savivaldybės Vydūno viešoji biblioteka teikia paslaugas Pagėgių mieste, taip pat 8 kaimiškose teritorijose įsikūrusiuose filialuose, tačiau ne visi gyventojai (dėl įvairių priežasčių) turi galimybę atvykti į biblioteką. Bibliobuso įsigijimas suteiktų galimybę efektyviau teikti paslaugas atsižvelgiant į gyventojų poreikį ir jų gyvenamą vietą. Mobili skaitykla galėtų gyventojus pasiekti iš anksto suderintu grafiku ir suteiktų galimybę skolintis leidinius, skaityti vietoje, naudotis elektroninėmis paslaugomis ir kt. Taip pat, mažėjant gyventojų skaičiui, gali būti svarstomas ir kai kurių filialų, kuriuose nėra aktyvių skaitytojų, uždarymas. Tokiu atveju, bibliobuso įsigijimas taip pat leistų toliau teikti paslaugas - 400 000 Eur. 2. Netradicinė lauko erdvė renginams ir kitoms veikloms organizuoti (Pagėgių savivaldybės Vydūno viešosios bibliotekos vidinis kiemelis): Pagėgių savivaldybės Vydūno viešosios bibliotekos vidiniame kiemelyje galėtų atsirasti netradicinė lauko erdvė renginams, edukacijoms ir kitoms veikloms organizuoti (lauko scena/pakyla, stoginė, mobilios kėdės 60-100 asmenų, stalai, sėdmaišiai, nešiojama garso, vaizdo ir apšvietimo aparatūra, ). Tokia erdvė sudarytų sąlygas organizuoti bibliotekos (ir kitų įstaigų) renginius lauke, taip pat pritrauktų daugiau lankytojų. Tokioje erdvėje laisvu metu gyventojai galėtų prisėsti, skaityti knygą ir pan.  Tokia erdvė atliktų ne tik kultūros, bet ir socialinę bei  laisvalaikio praleidimo funkcijas - 700 000 Eur. 9. Meno ir sporto mokyklos ugdymo infrastruktūros modernizavimas: Meno ir sporto mokyklai vykdyti veiklas reikalinga atnaujinti: 1. Futbolo aikštyno atnaujinimas (400000,00);                                                         2. Vidaus sporto salės renovacija (100000,00). 3. Dviračių/paspirtukų stoginės įrengimas prie mokyklos (15000,00).  </t>
    </r>
    <r>
      <rPr>
        <b/>
        <sz val="11"/>
        <color theme="1"/>
        <rFont val="Times New Roman"/>
        <family val="1"/>
        <charset val="186"/>
      </rPr>
      <t>TAURAGĖ</t>
    </r>
    <r>
      <rPr>
        <sz val="11"/>
        <color theme="1"/>
        <rFont val="Times New Roman"/>
        <family val="1"/>
        <charset val="186"/>
      </rPr>
      <t xml:space="preserve">: Švietimo įstaigų teikiamų paslaugų kokybės gerinimas: Mokyklų stadionai (,,Versmė" , Skaudvilės ir Žalgirių  gimniijos), Mokyklų vidaus patalpų modernizavimas (Tauragės ,,Aušra" progimnazija, Skaudvilės ,,Karšuva", Tauragės Žygaičių gimnazija) darželių vidaus patalpų modernizavimas ( Trijų: ,,Žvaigždutė", ,,Kodėlčius" ir ,,Ąžuoliukas") </t>
    </r>
  </si>
  <si>
    <t>Specialistų pritraukimo ir motyvavimo paketui (studijų finansavimui, kelionės išlaidų kompensavimui), mokytojų padėjėjų / mokinio padėjėjų tinklo plėtrai, pedagoginių ir nepedagoginių darbuotojų kompetencijoms tobulinti, paslaugų prieinamumui gerinti per NVO sektorių  (finansuoti nevyriausybines oranizacijas, kurios gali teikti papildomas dienos centrų, psichologinės terapijos ar neformaliojo šveitimo paslaugas vaikams su specialiaisiais poreikiais).</t>
  </si>
  <si>
    <t>1. STEAM (fizikos ir chemijos laboratorijos Mackaus gimnazijai) - 140 000 Eur; 2. Įtraukusis ugdymas (inovatyvios ugdymo priemonės, sensorinis kambarys Mackaus gimnazijai) - 12 000 Eur; 3. Sporto bazės atnaujinimas (sporto inventorius, lauko stadiono ir teniso kortų  modernizavimas Mackaus gimnazijai) - 500 000 Eur; 4. Dviračių/paspirtukų stoginės įrengimas prie mokyklų (1 vnt. prie Pagėgių Algimanto Mackaus gimnazijos, 1 vnt. prie Vilkyškių Johaneso Bobrovskio gimnazijos) - 30 000 Eur; 5. Įranga skirta prevencijai prieš psichotropines medžiagas (kameros lauke ir viduje, dūmų detektoriai skirti elektronnių cigarčių prevencijai) - 2 gimnazijoms - 300 000 Eur. 6. Gamtamokslinių dalykų laboratorija (Vilkyškių gimnazijai), trijų klasių sienų apšiltinimas, aktų salės sienų bei grindų apšiltinimas ir laukinių durų pakeitimas, pėsčiųjų tako įrengimas į sporto salę, rūbinės įrengimas, jaunimo kambario įrengimas - 110 000 Eur. 7. Pagėgių lopšelio–darželio lauko ugdymo infrastruktūros modernizavimas 185 000 Eur: 1. Nepakankamai pritaikyta ir nusidėvėjusi lopšelio–darželio lauko ugdymo infrastruktūra, ribojanti visapusišką vaikų fizinį aktyvumą, patyriminį ugdymą ir saugų buvimą lauke visais metų laikais.Trūksta funkcinių, daugiafunkcių lauko ugdymo zonų, skatinančių judėjimą, tyrinėjimą, sensorinį patyrimą ir savarankišką vaikų veiklą - 20 000 Eur. 2. Aikštelės įrengimas saugiai veikus paleidžiant į darželį - 150 000 Eur. 3. Dviračių/paspirtukų stoginės įrengimas prie darželio - 15 000 Eur. 8. Bibliotekos švietimo paslaugų gerinimas ir plėtra: 1. Bibliobuso įsigijimas: Pagėgių savivaldybės Vydūno viešoji biblioteka teikia paslaugas Pagėgių mieste, taip pat 8 kaimiškose teritorijose įsikūrusiuose filialuose, tačiau ne visi gyventojai (dėl įvairių priežasčių) turi galimybę atvykti į biblioteką. Bibliobuso įsigijimas suteiktų galimybę efektyviau teikti paslaugas atsižvelgiant į gyventojų poreikį ir jų gyvenamą vietą. Mobili skaitykla galėtų gyventojus pasiekti iš anksto suderintu grafiku ir suteiktų galimybę skolintis leidinius, skaityti vietoje, naudotis elektroninėmis paslaugomis ir kt. Taip pat, mažėjant gyventojų skaičiui, gali būti svarstomas ir kai kurių filialų, kuriuose nėra aktyvių skaitytojų, uždarymas. Tokiu atveju, bibliobuso įsigijimas taip pat leistų toliau teikti paslaugas - 400 000 Eur. 2. Netradicinė lauko erdvė renginams ir kitoms veikloms organizuoti (Pagėgių savivaldybės Vydūno viešosios bibliotekos vidinis kiemelis): Pagėgių savivaldybės Vydūno viešosios bibliotekos vidiniame kiemelyje galėtų atsirasti netradicinė lauko erdvė renginams, edukacijoms ir kitoms veikloms organizuoti (lauko scena/pakyla, stoginė, mobilios kėdės 60-100 asmenų, stalai, sėdmaišiai, nešiojama garso, vaizdo ir apšvietimo aparatūra, ). Tokia erdvė sudarytų sąlygas organizuoti bibliotekos (ir kitų įstaigų) renginius lauke, taip pat pritrauktų daugiau lankytojų. Tokioje erdvėje laisvu metu gyventojai galėtų prisėsti, skaityti knygą ir pan.  Tokia erdvė atliktų ne tik kultūros, bet ir socialinę bei  laisvalaikio praleidimo funkcijas - 700 000 Eur. 9. Meno ir sporto mokyklos ugdymo infrastruktūros modernizavimas: Meno ir sporto mokyklai vykdyti veiklas reikalinga atnaujinti:               1. Futbolo aikštyno atnaujinimas (400000,00);                                                         2. Vidaus sporto salės renovacija (100000,00). 3. Dviračių/paspirtukų stoginės įrengimas prie mokyklos (15000,00).</t>
  </si>
  <si>
    <t>Švietimo įstaigų teikiamų paslaugų kokybės gerinimas: Mokyklų stadionai (,,Versmė" , Skaudvilės ir Žalgirių  gimniijos), Mokyklų vidaus patalpų modernizavimas (Tauragės ,,Aušra" progimnazija, Skaudvilės ,,Karšuva", Tauragės Žygaičių gimnazija) darželių vidaus patalpų modernizavimas ( Trijų: ,,Žvaigždutė", ,,Kodėlčius" ir ,,Ąžuoliukas")</t>
  </si>
  <si>
    <t>Ilgalaikės priežiūros paslaugų plėtra</t>
  </si>
  <si>
    <r>
      <rPr>
        <b/>
        <sz val="11"/>
        <color theme="1"/>
        <rFont val="Times New Roman"/>
        <family val="1"/>
        <charset val="186"/>
      </rPr>
      <t>PAGĖGIAI</t>
    </r>
    <r>
      <rPr>
        <sz val="11"/>
        <color theme="1"/>
        <rFont val="Times New Roman"/>
        <family val="1"/>
        <charset val="186"/>
      </rPr>
      <t xml:space="preserve">:  Socialinės globos namų renovacija Vytauto g. 39 (perkeliant visus į vieną pastatą): Reikalingas papildomas finansavimas (ES fondų ir (ar) valstybės biudžeto lėšos) infrastruktūros atnaujinimui, globos vietų plėtrai, paslaugų kokybės gerinimui  ir personalo pritraukimui bei išlaikymui. Nors Regionų plėtors programoje numatyta ilgalaikės priežiūros paslaugų plėtra, suplanuotų pažangos lėšų nepakanka visam realiam paslaugų poreikiui Pagėgių  savivaldybėje patenkinti. Augantis senjorų skaičius ir didėjantis globos paslaugų poreikis lemia eiles, paslaugų prieinamumo ribojimus bei personalo perdegimo riziką. Be papildomų investicijų nebus užtikrinta paslaugų kokybė ir jų tvarumas ilgalaikėje perspektyvoje. </t>
    </r>
    <r>
      <rPr>
        <b/>
        <sz val="11"/>
        <color theme="1"/>
        <rFont val="Times New Roman"/>
        <family val="1"/>
        <charset val="186"/>
      </rPr>
      <t>TAURAGĖ</t>
    </r>
    <r>
      <rPr>
        <sz val="11"/>
        <color theme="1"/>
        <rFont val="Times New Roman"/>
        <family val="1"/>
        <charset val="186"/>
      </rPr>
      <t xml:space="preserve">: Alzheimerio ir demensijos liga sergančių pacientų priežiūra ir gydymas. (500 kv. m pastato rekonstrukcija, 20 vnt. lovų) </t>
    </r>
  </si>
  <si>
    <t>Socialinės globos namų renovacija Vytauto g. 39 (perkeliant visus į vieną pastatą): Reikalingas papildomas finansavimas (ES fondų ir (ar) valstybės biudžeto lėšos) infrastruktūros atnaujinimui, globos vietų plėtrai, paslaugų kokybės gerinimui  ir personalo pritraukimui bei išlaikymui. Nors Regionų plėtors programoje numatyta ilgalaikės 
priežiūros paslaugų plėtra, suplanuotų pažangos lėšų
nepakanka visam realiam paslaugų poreikiui Pagėgių 
savivaldybėje patenkinti. Augantis senjorų skaičius ir 
didėjantis globos paslaugų poreikis lemia eiles, paslaugų prieinamumo ribojimus bei personalo perdegimo riziką. Be papildomų investicijų nebus užtikrinta paslaugų kokybė ir jų tvarumas ilgalaikėje perspektyvoje.</t>
  </si>
  <si>
    <t>Alzheimerio ir demensijos liga sergančių pacientų priežiūra ir gydymas. (500 kv. m pastato rekonstrukcija, 20 vnt. lovų)</t>
  </si>
  <si>
    <t>Kokybiškų visuomenės sveikatos paslaugų prieinamumo didinimas</t>
  </si>
  <si>
    <t xml:space="preserve">     </t>
  </si>
  <si>
    <t>Socialinio būsto ir socialinių paslaugų plėtra</t>
  </si>
  <si>
    <t>Įgyvendinamas regioninis projektas padeda spręsti apsirūpinimo socialiniu ir apsaugotu būstu klausimus neįgaliesiems ir daugiavaikėms šeimoms, tačiau šis poreikis gali būti nepilnai patenkintas. Esant galimybei, reikalingas papildomas finansavimas būstų įsigijimui tiek nurodytų, tiek kitų grupių asmenims.</t>
  </si>
  <si>
    <t>1. Nakvynės namų steigimas (atsiradusiems benamiams), kuriuose būtų ir patalpa smurtautojams (šiuo metu patalpos nuomojamos, neatitinkančios reikiamų reikalavimų, yra netinkamoje vietoje). Iš viso vietų - 6 (3 dviviečiai kambariai) (500000,00 Eur);                                                                      2. Transporto neiįgaliems asmenims vežti įsigijimas (8 vietų + vairuotojas). Įstaiga teikia socialines paslaugas neįgaliems asmenims, jų tarpe ir hemodializę, bet neturi neturi tam pritaikyto transporto (300000,00 Eur).</t>
  </si>
  <si>
    <t>socialinio būsto poreikis 265 vnt</t>
  </si>
  <si>
    <t>Teikiant viešąsias paslaugas stokojama kompleksinio požiūrio tarp regiono savivaldybių</t>
  </si>
  <si>
    <t>Nepakankamai patraukli regiono aplinka, daranti neigiamą įtaką gyvenimo kokybei</t>
  </si>
  <si>
    <t>Mažesnės darnaus judumo galimybės regione</t>
  </si>
  <si>
    <t>Darnaus judumo skatinimas</t>
  </si>
  <si>
    <r>
      <rPr>
        <b/>
        <sz val="11"/>
        <color theme="1"/>
        <rFont val="Times New Roman"/>
        <family val="1"/>
        <charset val="186"/>
      </rPr>
      <t>JURBARKAS</t>
    </r>
    <r>
      <rPr>
        <sz val="11"/>
        <color theme="1"/>
        <rFont val="Times New Roman"/>
        <family val="1"/>
        <charset val="186"/>
      </rPr>
      <t xml:space="preserve">: Šiuo metu stotelių projekto įgyvendinimas pradėtas ir rengiamas techninis projektas. Papildomo finansavimo poreikis nenumatomas. Savivaldybėse yra pakankamai didelis poreikis bevariklio transporto priemonių pėsčiųjų ir dviračių takų tinklo vystymui (tiek remontui, tiek naujai statybai).   </t>
    </r>
    <r>
      <rPr>
        <b/>
        <sz val="11"/>
        <color theme="1"/>
        <rFont val="Times New Roman"/>
        <family val="1"/>
        <charset val="186"/>
      </rPr>
      <t>PAGĖGIAI</t>
    </r>
    <r>
      <rPr>
        <sz val="11"/>
        <color theme="1"/>
        <rFont val="Times New Roman"/>
        <family val="1"/>
        <charset val="186"/>
      </rPr>
      <t xml:space="preserve">: 1. Elektrinių dviračių įkrovimo stotelių įrengimas Martyno Jankaus muziejaus (Bitėnai), Istorijos inkubatoriaus (Vilkyškiai) teritorijoje, Pagėgių mieste, Stoniškiuose, Natkiškiuose.                                            2. Bitėnuose, Vilkyškiuose, Pagėgiuose geriamojo vandens stotelių įrengimas. 3. Dviračių judėjimo priemonių stovėjimo pastogių įrengimas Martyno Jankaus muziejaus (Bitėnai), Istorijos inkubatoriaus (Vilkyškiai) teritorijoje, Pagėgių mieste. 4. Užimtumo aikštelės 5. IT technologijų diegimas lankytinuose objektuose </t>
    </r>
    <r>
      <rPr>
        <b/>
        <sz val="11"/>
        <color theme="1"/>
        <rFont val="Times New Roman"/>
        <family val="1"/>
        <charset val="186"/>
      </rPr>
      <t>ŠILALĖ</t>
    </r>
    <r>
      <rPr>
        <sz val="11"/>
        <color theme="1"/>
        <rFont val="Times New Roman"/>
        <family val="1"/>
        <charset val="186"/>
      </rPr>
      <t xml:space="preserve">: Šilalės mieste būtina sukurti darnaus judumo tinklą ir įrengti dviračių saugyklas prie daugiabučių gyvenamųjų namų ir švietimo įstaigų. Miesto atstumai yra nedideli, todėl didelė dalis kasdienių kelionių galėtų būti patogiai ir saugiai atliekamos dviračiais ar paspirtukais. Tinkamos infrastruktūros ir saugių laikymo vietų trūkumas šiuo metu riboja gyventojų galimybes rinktis aplinkai draugiškas judumo priemones.  </t>
    </r>
    <r>
      <rPr>
        <b/>
        <sz val="11"/>
        <color theme="1"/>
        <rFont val="Times New Roman"/>
        <family val="1"/>
        <charset val="186"/>
      </rPr>
      <t>TAURAGĖ</t>
    </r>
    <r>
      <rPr>
        <sz val="11"/>
        <color theme="1"/>
        <rFont val="Times New Roman"/>
        <family val="1"/>
        <charset val="186"/>
      </rPr>
      <t xml:space="preserve">: Dviračių takų įrengimas </t>
    </r>
  </si>
  <si>
    <t xml:space="preserve">Šiuo metu stotelių projekto įgyvendinimas pradėtas ir rengiamas techninis projektas. Papildomo finansavimo poreikis nenumatomas. Savivaldybėse yra pakankamai didelis poreikis bevariklio transporto priemonių pėsčiųjų ir dviračių takų tinklo vystymui (tiek remontui, tiek naujai statybai). </t>
  </si>
  <si>
    <t>1. Elektrinių dviračių įkrovimo stotelių įrengimas Martyno Jankaus muziejaus (Bitėnai), Istorijos inkubatoriaus (Vilkyškiai) teritorijoje, Pagėgių mieste, Stoniškiuose, Natkiškiuose.                                            2. Bitėnuose, Vilkyškiuose, Pagėgiuose geriamojo vandens stotelių įrengimas.                                                                                               3. Dviračių judėjimo priemonių stovėjimo pastogių įrengimas Martyno Jankaus muziejaus (Bitėnai), Istorijos inkubatoriaus (Vilkyškiai) teritorijoje, Pagėgių mieste.                                                                                            4. Užimtumo aikštelės                                                                         5. IT technologijų diegimas lankytinuose objektuose</t>
  </si>
  <si>
    <t>1 000 000</t>
  </si>
  <si>
    <t xml:space="preserve">Šilalės mieste būtina sukurti darnaus judumo tinklą ir įrengti dviračių saugyklas prie daugiabučių gyvenamųjų namų ir švietimo įstaigų. Miesto atstumai yra nedideli, todėl didelė dalis kasdienių kelionių galėtų būti patogiai ir saugiai atliekamos dviračiais ar paspirtukais. Tinkamos infrastruktūros ir saugių laikymo vietų trūkumas šiuo metu riboja gyventojų galimybes rinktis aplinkai draugiškas judumo priemones. </t>
  </si>
  <si>
    <t>Dviračių takų įrengimas</t>
  </si>
  <si>
    <t>Eismo saugos vietinės reikšmės keliuose ir gatvėse gerinimas</t>
  </si>
  <si>
    <r>
      <rPr>
        <b/>
        <sz val="11"/>
        <color theme="1"/>
        <rFont val="Times New Roman"/>
        <family val="1"/>
        <charset val="186"/>
      </rPr>
      <t>JURBARKAS</t>
    </r>
    <r>
      <rPr>
        <sz val="11"/>
        <color theme="1"/>
        <rFont val="Times New Roman"/>
        <family val="1"/>
        <charset val="186"/>
      </rPr>
      <t xml:space="preserve">: Pagal nustatytus "juodųjų dėmių" atrankos reikalavimus projektams finansavimo poreikis nebuvo nustatytas, tačiau savivaldybėje yra poreikis suremontuoti ir įrengti naujas pėsčiųjų perėjas, ypač keliuose, priklausančiuose Via Lietuva.    </t>
    </r>
    <r>
      <rPr>
        <b/>
        <sz val="11"/>
        <color theme="1"/>
        <rFont val="Times New Roman"/>
        <family val="1"/>
        <charset val="186"/>
      </rPr>
      <t>TAURAGĖ</t>
    </r>
    <r>
      <rPr>
        <sz val="11"/>
        <color theme="1"/>
        <rFont val="Times New Roman"/>
        <family val="1"/>
        <charset val="186"/>
      </rPr>
      <t xml:space="preserve">: Kelių ir gatvių būklės gerinimas (asfaltavimas) </t>
    </r>
  </si>
  <si>
    <t>Pagal nustatytus "juodųjų dėmių" atrankos reikalavimus projektams finansavimo poreikis nebuvo nustatytas, tačiau savivaldybėje yra poreikis suremontuoti ir įrengti naujas pėsčiųjų perėjas, ypač keliuose, priklausančiuose Via Lietuva.</t>
  </si>
  <si>
    <t>Kelių ir gatvių būklės gerinimas (asfaltavimas)</t>
  </si>
  <si>
    <t>Prastesnė gyvenamosios aplinkos kokybė</t>
  </si>
  <si>
    <t>Vandentvarkos paslaugų prieinamumo didinimas</t>
  </si>
  <si>
    <t>1. Panemunės m., Rukų k. ir Būbliškių k. naujų vandenviečių ir vandens gerinimo įrenginių statyba (540000 Eur);                                             2. Nuotolinių vandens apskaitos prietaisų įrengimas (700000 Eur)</t>
  </si>
  <si>
    <t>Nepakankama tiekamo geriamojo vandens ir nuotekų valymo  kokybė ir prieinamumas. Būtina nuotekų ir geriamojo  vandens tinklų rekonstrukcija ir plėtra.</t>
  </si>
  <si>
    <t>Tauragės miesto tvari plėtra</t>
  </si>
  <si>
    <t>Tauragės miesto gatvių infrastruktūros modernizavimas (50 km)</t>
  </si>
  <si>
    <t>Miesto gatvių infrastruktūros modernizavimas (50 km)</t>
  </si>
  <si>
    <t>Atliekų rūšiuojamojo surinkimo skatinimas</t>
  </si>
  <si>
    <t>1. Vykdant ES lėšomis finansuojamą projektą  “Tauragės regiono maisto/virtuvės, įskaitant ir žaliųjų, atliekų tvarkymo infrastruktūros plėtra” dėl lėšų trūkumo nebuvo įrengta stoginė prie šioms atliekoms tvarkyti skirto apdorojimo pastato. Lėšų poreikis – 600 tūkst. Eur.;
2. Reikalinga mechaninio apdorojimo įrenginio aikštelės rekonstrukcija (vientisos dangos, nuotekų tinklų, stoginės įrengimas) – apie 700 tūkst. Eur.;
3. Dujų surinkimo sistemos plėtra (naujų surinkimo šulinių įrengimas, sąvartyno dujų panaudojimo elektros gamybai įrangos įsigijimas)   – apie 200 tūkst. Eur;
4. Technikos įsigijimas – apie 1 mln. Eur:
1. Žaliųjų atliekų kompostavimo aikštelėms – krautuvas, smulkintuvas, sijotuvas ;
2. Sąvartyne – 2 krautuvai, vikšrinis buldozeris;
3. Sunkvežimis su manipuliatoriumi atliekų transportavimui iš didžiųjų atliekų surinkimo aikštelių į sąvartyną.</t>
  </si>
  <si>
    <t>Praeityje pažeistų teritorijų sutvarkymas</t>
  </si>
  <si>
    <t>Aplinkos oro monitoringo stiprinimas</t>
  </si>
  <si>
    <t>Žaliosios infrastruktūros plėtojimas</t>
  </si>
  <si>
    <r>
      <rPr>
        <b/>
        <sz val="11"/>
        <color theme="1"/>
        <rFont val="Times New Roman"/>
        <family val="1"/>
        <charset val="186"/>
      </rPr>
      <t>JURBARKAS</t>
    </r>
    <r>
      <rPr>
        <sz val="11"/>
        <color theme="1"/>
        <rFont val="Times New Roman"/>
        <family val="1"/>
        <charset val="186"/>
      </rPr>
      <t xml:space="preserve">: Šiuo metu projekto įgyvendinimas pradėtas ir rengiamas techninis projektas. Kadangi už suplanuotas lėšas nebus sutvarkyti visi Žalinimo schemoje įtraukti objektai, todėl yra poreikis papildomam finansavimui.    </t>
    </r>
    <r>
      <rPr>
        <b/>
        <sz val="11"/>
        <color theme="1"/>
        <rFont val="Times New Roman"/>
        <family val="1"/>
        <charset val="186"/>
      </rPr>
      <t>TAURAGĖ</t>
    </r>
    <r>
      <rPr>
        <sz val="11"/>
        <color theme="1"/>
        <rFont val="Times New Roman"/>
        <family val="1"/>
        <charset val="186"/>
      </rPr>
      <t xml:space="preserve">: Vandeniui nelaidžių dangų keitimas į laidžias ir žaliosios infrastruktūros sukūrimas pal pagal parengtą Tauragės miesto žalinimo planą. </t>
    </r>
  </si>
  <si>
    <t>Šiuo metu projekto įgyvendinimas pradėtas ir rengiamas techninis projektas. Kadangi už suplanuotas lėšas nebus sutvarkyti visi Žalinimo schemoje įtraukti objektai, todėl yra poreikis papildomam finansavimui.</t>
  </si>
  <si>
    <t>Vandeniui nelaidžių dangų keitimas į laidžias ir žaliosios infrastruktūros sukūrimas pal pagal parengtą Tauragės miesto žalinimo planą.</t>
  </si>
  <si>
    <t>Naujos veiklų kryptys, planuojamos pagal 2021–2027 m. ES fondų Investicijų programos pakeitimus</t>
  </si>
  <si>
    <t>Socialinio būsto plėtra visoms tikslinėms grupėms</t>
  </si>
  <si>
    <t>Papildomas finansavimas reikalingas būstų įsigijimui visų tikslinių grupių asmenims, nes yra gana didelis poreikis mažesniems socialiniams būstams.</t>
  </si>
  <si>
    <t>Vandenviečių apsauga</t>
  </si>
  <si>
    <t>Jurbarko vandenų paskaičiavimais nustatytas finansavimo poreikis.</t>
  </si>
  <si>
    <t>Inžinerinės infrastruktūros atsparumo didinimas: generatorių įsigijimas 23 vandenvietėms ir 7 nuotekų valykloms (320000 Eur); Apsauginių tvorų ir kamerų  įrengimas objektų teritorijose (600000 Eur)</t>
  </si>
  <si>
    <t>Priedangų tinklas ir ekstremaliųjų situacijų centrai</t>
  </si>
  <si>
    <t>Šiuo metu savivaldybė įgyvendina priedangų įrengimo projektus esamuose pastatuose, tačiau juose gana sudėtinga išpildyti visus reikalavimus, o sprendiniai pritaikant esamas patapas labai išbrangsta. Papaildomas finansavimas gali būti panaudojamas naujų priedangų ir ekstremalių situacijų centro įrengimui.</t>
  </si>
  <si>
    <t>Generatoriai (30 kw) 75000 eur, skydai langams (pagal langų skaičių) 10000 eur, vėdinimo sistemos 15000, Elektros sistemos įrengimas/ modernizavimas  15000, gaisrinės saugos sistema  5000, Šildymo sistema 10000, Vandens ir nuotekų šalinimas  15000, Elektroniniai ryšiai 5000, Pirmosios pagalbos priemonės 2500,Vanduo (Talpos)  50 vnt (po 100 l) 5000 , Gulimos vietos 1000 asm.110000, Sėdimos vietos 2000 asm.  80000, Priedangų remontui  15000, Kitoms reikmėms   7500 / 
 Maistas (sausi daviniai) 3000 gyv.  300000
Pagal antro lygio reikalavimus priedangoms</t>
  </si>
  <si>
    <t>Kitos problemos</t>
  </si>
  <si>
    <r>
      <rPr>
        <b/>
        <sz val="11"/>
        <color theme="1"/>
        <rFont val="Times New Roman"/>
        <family val="1"/>
        <charset val="186"/>
      </rPr>
      <t>JURBARKAS</t>
    </r>
    <r>
      <rPr>
        <sz val="11"/>
        <color theme="1"/>
        <rFont val="Times New Roman"/>
        <family val="1"/>
        <charset val="186"/>
      </rPr>
      <t xml:space="preserve">: Specialistų pritraukimui skirti vienkartines įsikūrimo išmokas, mokymuisi, savišvietai skatinti, mokytojams skatinti už asmeninę mokinio ūgtį.  </t>
    </r>
    <r>
      <rPr>
        <b/>
        <sz val="11"/>
        <color theme="1"/>
        <rFont val="Times New Roman"/>
        <family val="1"/>
        <charset val="186"/>
      </rPr>
      <t>PAGĖGIŲ PRIŠGAISRINĖ TARNYBA</t>
    </r>
    <r>
      <rPr>
        <sz val="11"/>
        <color theme="1"/>
        <rFont val="Times New Roman"/>
        <family val="1"/>
        <charset val="186"/>
      </rPr>
      <t xml:space="preserve">: 1.Stipresnis skatinimas ir geresnis savanorių aprūpinimas, kad jie galėtų tapti efektyvia pirmąja grandimi atokiose vietovėse. 2. Savivaldybės priešgaisrinėje tarnyboje komandų etatų skaičius yra mažesnis nei reikalauja saugos standartai, todėl ugniagesiai dirba viršvalandžius, kuriems apmokėti biudžete dažnai nėra numatyta lėšų. </t>
    </r>
    <r>
      <rPr>
        <b/>
        <sz val="11"/>
        <color theme="1"/>
        <rFont val="Times New Roman"/>
        <family val="1"/>
        <charset val="186"/>
      </rPr>
      <t>PAGĖGIAI</t>
    </r>
    <r>
      <rPr>
        <sz val="11"/>
        <color theme="1"/>
        <rFont val="Times New Roman"/>
        <family val="1"/>
        <charset val="186"/>
      </rPr>
      <t xml:space="preserve">: 1. Psichologinės pedagoginės pagalbos specialistų pritraukimas: 1 matematikos mokytojo; 1 pagalbos mokiniui specialistų  (specialiųjų pedagogų), 5 mokinio padėjėjų,  1 pedagoginio etato pailgintos dienos grupėje, 1 logopedo, 1 psichologas, 1 (0,5 etato) direktoriaus pavaduotojas (Vilkyškių gimnazijai). Specialisto išlaikymas kainuoja metams apie 23000,00 Eur. 2. Socialinių paslaugų darbuotojų pritraukimas ir kvalifikacijos kėlimas: bendros praktikos slaugytojos 2 etatai (43200,00); Dietistė 0,5 etato (9000,00). (253000,00 Psichologinės pedagoginės pagalbos specialistų; 52200,00 Socialinių paslaugų darbuotojų pritraukimas ir kvalifikacijos kėlimas;)   </t>
    </r>
  </si>
  <si>
    <t xml:space="preserve"> Specialistų pritraukimui skirti vienkartines įsikūrimo išmokas, mokymuisi, savišvietai skatinti, mokytojams skatinti už asmeninę mokinio ūgtį. </t>
  </si>
  <si>
    <t>1.Stipresnis skatinimas ir geresnis savanorių aprūpinimas, kad jie galėtų tapti efektyvia pirmąja grandimi atokiose vietovėse.                                2. Savivaldybės priešgaisrinėje tarnyboje komandų etatų skaičius yra mažesnis nei reikalauja saugos standartai, todėl ugniagesiai dirba viršvalandžius, kuriems apmokėti biudžete dažnai nėra numatyta lėšų.</t>
  </si>
  <si>
    <r>
      <t xml:space="preserve">1. Psichologinės pedagoginės pagalbos specialistų pritraukimas: </t>
    </r>
    <r>
      <rPr>
        <b/>
        <sz val="11"/>
        <color theme="1"/>
        <rFont val="Times New Roman"/>
        <family val="1"/>
        <charset val="186"/>
      </rPr>
      <t>1</t>
    </r>
    <r>
      <rPr>
        <sz val="11"/>
        <color theme="1"/>
        <rFont val="Times New Roman"/>
        <family val="1"/>
        <charset val="186"/>
      </rPr>
      <t xml:space="preserve"> matematikos mokytojo; </t>
    </r>
    <r>
      <rPr>
        <b/>
        <sz val="11"/>
        <color theme="1"/>
        <rFont val="Times New Roman"/>
        <family val="1"/>
        <charset val="186"/>
      </rPr>
      <t>1</t>
    </r>
    <r>
      <rPr>
        <sz val="11"/>
        <color theme="1"/>
        <rFont val="Times New Roman"/>
        <family val="1"/>
        <charset val="186"/>
      </rPr>
      <t xml:space="preserve"> pagalbos mokiniui specialistų  (specialiųjų pedagogų), </t>
    </r>
    <r>
      <rPr>
        <b/>
        <sz val="11"/>
        <color theme="1"/>
        <rFont val="Times New Roman"/>
        <family val="1"/>
        <charset val="186"/>
      </rPr>
      <t>5</t>
    </r>
    <r>
      <rPr>
        <sz val="11"/>
        <color theme="1"/>
        <rFont val="Times New Roman"/>
        <family val="1"/>
        <charset val="186"/>
      </rPr>
      <t xml:space="preserve"> mokinio padėjėjų,  </t>
    </r>
    <r>
      <rPr>
        <b/>
        <sz val="11"/>
        <color theme="1"/>
        <rFont val="Times New Roman"/>
        <family val="1"/>
        <charset val="186"/>
      </rPr>
      <t>1</t>
    </r>
    <r>
      <rPr>
        <sz val="11"/>
        <color theme="1"/>
        <rFont val="Times New Roman"/>
        <family val="1"/>
        <charset val="186"/>
      </rPr>
      <t xml:space="preserve"> pedagoginio etato pailgintos dienos grupėje, </t>
    </r>
    <r>
      <rPr>
        <b/>
        <sz val="11"/>
        <color theme="1"/>
        <rFont val="Times New Roman"/>
        <family val="1"/>
        <charset val="186"/>
      </rPr>
      <t>1</t>
    </r>
    <r>
      <rPr>
        <sz val="11"/>
        <color theme="1"/>
        <rFont val="Times New Roman"/>
        <family val="1"/>
        <charset val="186"/>
      </rPr>
      <t xml:space="preserve"> logopedo, </t>
    </r>
    <r>
      <rPr>
        <b/>
        <sz val="11"/>
        <color theme="1"/>
        <rFont val="Times New Roman"/>
        <family val="1"/>
        <charset val="186"/>
      </rPr>
      <t>1</t>
    </r>
    <r>
      <rPr>
        <sz val="11"/>
        <color theme="1"/>
        <rFont val="Times New Roman"/>
        <family val="1"/>
        <charset val="186"/>
      </rPr>
      <t xml:space="preserve"> psichologas, </t>
    </r>
    <r>
      <rPr>
        <b/>
        <sz val="11"/>
        <color theme="1"/>
        <rFont val="Times New Roman"/>
        <family val="1"/>
        <charset val="186"/>
      </rPr>
      <t>1</t>
    </r>
    <r>
      <rPr>
        <sz val="11"/>
        <color theme="1"/>
        <rFont val="Times New Roman"/>
        <family val="1"/>
        <charset val="186"/>
      </rPr>
      <t xml:space="preserve"> (0,5 etato) direktoriaus pavaduotojas (Vilkyškių gimnazijai). Specialisto išlaikymas kainuoja metams apie 23000,00 Eur.                                                                         2. Socialinių paslaugų darbuotojų pritraukimas ir kvalifikacijos kėlimas: bendros praktikos slaugytojos 2 etatai (43200,00); Dietistė 0,5 etato (9000,00). (253000,00 Psichologinės pedagoginės pagalbos specialistų; 52200,00 Socialinių paslaugų darbuotojų pritraukimas ir kvalifikacijos kėlimas;)</t>
    </r>
  </si>
  <si>
    <t>Mobilių komandų kūrimui prie PPT (mažose mokyklose išlaikyti pilną specialistų komandą sunku. Mobili komanda pagal grafiką lankytų atokias mokyklas, teiktų konsultacijas ir vertintų mokinius).</t>
  </si>
  <si>
    <t>Savivaldybės priešgaisrinei tarnybai trūksta finansavimo bent 2 naujoms transporto priemonėms ir pastatų modernizavimui</t>
  </si>
  <si>
    <t>1.Centralizuoti pirkimai per ES fondus ir valstybės biudžetą, siekiant įsigyti modernius, pravažius automobilius.                                                                                                   2. Dėl nusidėvėjusio transporto regionuose atvykimo laikas gali pailgėti nuo 12 iki 18–20 minučių, o tai tiesiogiai lemia didesnius turto nuostolius ir aukų skaičių.</t>
  </si>
  <si>
    <t>1.Pravažus priešgaisrinės automobilis (gaisrinė): Dėl nusidėvėjusio transporto regionuose atvykimo laikas gali pailgėti nuo 12 iki 18–20 minučių, o tai tiesiogiai lemia didesnius turto nuostolius ir aukų skaičių (300000,00).                                                                                                  2. Stoniškių prišgaisrinės pastato modernizavimas (200000,00)</t>
  </si>
  <si>
    <t>Kelių tinklo ir žvyrkelių modernizavimui, ypač kaimiškosiose vietovėse, savivaldybei trūksta finansavimo.</t>
  </si>
  <si>
    <r>
      <rPr>
        <b/>
        <sz val="11"/>
        <color theme="1"/>
        <rFont val="Times New Roman"/>
        <family val="1"/>
        <charset val="186"/>
      </rPr>
      <t>JURBARKAS</t>
    </r>
    <r>
      <rPr>
        <sz val="11"/>
        <color theme="1"/>
        <rFont val="Times New Roman"/>
        <family val="1"/>
        <charset val="186"/>
      </rPr>
      <t xml:space="preserve">: Papildomas finansavimas reikalingas kaitrinių lempų keitimui į efektyvius LED šviestuvus savivaldybės mažuosiuose miesteliuose ir kaimuose.     </t>
    </r>
  </si>
  <si>
    <t>Papildomas finansavimas reikalingas kaitrinių lempų keitimui į efektyvius LED šviestuvus savivaldybės mažuosiuose miesteliuose ir kaimuose.</t>
  </si>
  <si>
    <t>Pagėgių meno ir sporto mokyklai yra reikalingas naujas autobusas, kadangi dabar turimas yra labai senas, taršus ir nesaugus. Dėl viešojo transaporto stokos, Pagėgių meno ir sporto mokyklos negali lankyti vaikai, iš aplinkinių kaimų</t>
  </si>
  <si>
    <r>
      <rPr>
        <b/>
        <sz val="11"/>
        <color theme="1"/>
        <rFont val="Times New Roman"/>
        <family val="1"/>
        <charset val="186"/>
      </rPr>
      <t>JURBARKAS</t>
    </r>
    <r>
      <rPr>
        <sz val="11"/>
        <color theme="1"/>
        <rFont val="Times New Roman"/>
        <family val="1"/>
        <charset val="186"/>
      </rPr>
      <t xml:space="preserve">: Savivaldybės viešųjų pastatų stogų atnaujinimui, keičiant asbestinę dangą į kitą, yra papildomo finansavimo poreikis.  </t>
    </r>
    <r>
      <rPr>
        <b/>
        <sz val="11"/>
        <color theme="1"/>
        <rFont val="Times New Roman"/>
        <family val="1"/>
        <charset val="186"/>
      </rPr>
      <t>PAGĖGIAI</t>
    </r>
    <r>
      <rPr>
        <sz val="11"/>
        <color theme="1"/>
        <rFont val="Times New Roman"/>
        <family val="1"/>
        <charset val="186"/>
      </rPr>
      <t xml:space="preserve">: Viešosios paskirties pastato stogo ketimas su asbestine danga: Pastatas savivaldybės, adresas Jaunimo g. 6 Pagėgiai ,,Pirminis Sveikatos Priežiūros Centras" Pastato stogo danga ruberoidas, dengimo plotas ~600kv²  lietaus nubėgimo nuolydis 3,5%  iki įlajų. Stogo dangai daugiau nei 10m. yra sumontuoti saulės elektrinės blokai, panelės 140,8 kv²   Pagrindiniai atsiradę ir atsirandantys vis nauji stogo defektai tai - 1. Įtrūkimai (medžiados senėjimas, UV spinduliuotė, staigūs temperartūros pokyšiai) 2.Sluoksnių atsiskytimas (netinkamas bitumo kiekis, drėgmė tarp sluoksnių.) 3. Pratekėjimai (praleidžia sujungimai tarp juostų, parapetai, stogų kraštai, mechaniniai pažeidimai, ilgalaikė medžiagos degradacija. 4. Bituminės stogo dangos senėjimas (Ilgalaikis UV povikis, atmosferos poveikis, lietus, sniegas, suprastėjusi ruberoido kokybė.) 5. Temperatūrinė deformacija ir amžius. Rekomendacijos - pilnas stogo dangos keitimas, numontuojant ir iš naujo sumontuojant saulės elektinės kolektorius   </t>
    </r>
  </si>
  <si>
    <t>Savivaldybės viešųjų pastatų stogų atnaujinimui, keičiant asbestinę dangą į kitą, yra papildomo finansavimo poreikis.</t>
  </si>
  <si>
    <t>Viešosios paskirties pastato stogo ketimas su asbestine danga: Pastatas savivaldybės, adresas Jaunimo g. 6 Pagėgiai                               ,,Pirminis Sveikatos Priežiūros Centras" Pastato stogo danga ruberoidas, dengimo plotas ~600kv²  lietaus nubėgimo nuolydis 3,5%  iki įlajų. Stogo dangai daugiau nei 10m. yra sumontuoti saulės elektrinės blokai, panelės 140,8 kv²   Pagrindiniai atsiradę ir atsirandantys vis nauji stogo defektai tai - 1. Įtrūkimai (medžiados senėjimas, UV spinduliuotė, staigūs temperartūros pokyšiai) 2.Sluoksnių atsiskytimas (netinkamas bitumo kiekis, drėgmė tarp sluoksnių.) 3. Pratekėjimai (praleidžia sujungimai tarp juostų, parapetai, stogų kraštai, mechaniniai pažeidimai, ilgalaikė medžiagos degradacija. 4. Bituminės stogo dangos senėjimas (Ilgalaikis UV povikis, atmosferos poveikis, lietus, sniegas, suprastėjusi ruberoido kokybė.) 5. Temperatūrinė deformacija ir amžius. Rekomendacijos - pilnas stogo dangos keitimas, numontuojant ir iš naujo sumontuojant saulės elektinės kolektorius</t>
  </si>
  <si>
    <t>Šilumos ūkio moderinizavimas</t>
  </si>
  <si>
    <r>
      <rPr>
        <b/>
        <sz val="11"/>
        <color theme="1"/>
        <rFont val="Times New Roman"/>
        <family val="1"/>
        <charset val="186"/>
      </rPr>
      <t>PAGĖGIAI</t>
    </r>
    <r>
      <rPr>
        <sz val="11"/>
        <color theme="1"/>
        <rFont val="Times New Roman"/>
        <family val="1"/>
        <charset val="186"/>
      </rPr>
      <t xml:space="preserve">  1. Centralizuoto šilumos tiekimo tinklų rekonstrukcija (500 m - 350000) 2.  Centralizuoto šilumos tiekimo tinklų plėtra iki Vilniaus g. 3, 9 ir 11 objektų (500 m - 350000)   </t>
    </r>
  </si>
  <si>
    <t>1. Centralizuoto šilumos tiekimo tinklų rekonstrukcija (500 m - 350000) 2.  Centralizuoto šilumos tiekimo tinklų plėtra iki Vilniaus g. 3, 9 ir 11 objektų (500 m - 350000)</t>
  </si>
  <si>
    <t xml:space="preserve">Šiuolaikiniams kultūros ir meno renginiams pritaikytų, kokybiškų renginių erdvių stoka </t>
  </si>
  <si>
    <r>
      <rPr>
        <b/>
        <sz val="11"/>
        <color theme="1"/>
        <rFont val="Times New Roman"/>
        <family val="1"/>
        <charset val="186"/>
      </rPr>
      <t>ŠILALĖ</t>
    </r>
    <r>
      <rPr>
        <sz val="11"/>
        <color theme="1"/>
        <rFont val="Times New Roman"/>
        <family val="1"/>
        <charset val="186"/>
      </rPr>
      <t xml:space="preserve">:   Šilalėje aktyviai veikia meno kolektyvai, muzikinis teatras, organizuojami įvairūs kultūriniai renginiai, tačiau esama salė riboja jų kokybę ir plėtrą. Prasta akustika, nepatogus išplanavimas ir pasenusi infrastruktūra apsunkina profesionalių renginių organizavimą bei mažina žiūrovų komfortą. Dėl šių priežasčių sudėtinga pritraukti daugiau profesionalių atlikėjų ir kolektyvų iš kitų regionų, o vietos gyventojai neturi galimybės mėgautis aukštesnio lygio kultūriniais renginiais savo mieste.  </t>
    </r>
  </si>
  <si>
    <t>2 000 000</t>
  </si>
  <si>
    <t>Šilalėje aktyviai veikia meno kolektyvai, muzikinis teatras, organizuojami įvairūs kultūriniai renginiai, tačiau esama salė riboja jų kokybę ir plėtrą. Prasta akustika, nepatogus išplanavimas ir pasenusi infrastruktūra apsunkina profesionalių renginių organizavimą bei mažina žiūrovų komfortą. Dėl šių priežasčių sudėtinga pritraukti daugiau profesionalių atlikėjų ir kolektyvų iš kitų regionų, o vietos gyventojai neturi galimybės mėgautis aukštesnio lygio kultūriniais renginiais savo mieste.</t>
  </si>
  <si>
    <t>Viešųjų bibliotekų paslaugų teikimo kokybės gerinimas ir jų plėtra</t>
  </si>
  <si>
    <r>
      <rPr>
        <b/>
        <sz val="11"/>
        <color theme="1"/>
        <rFont val="Times New Roman"/>
        <family val="1"/>
        <charset val="186"/>
      </rPr>
      <t>TAURAGĖ</t>
    </r>
    <r>
      <rPr>
        <sz val="11"/>
        <color theme="1"/>
        <rFont val="Times New Roman"/>
        <family val="1"/>
        <charset val="186"/>
      </rPr>
      <t xml:space="preserve">: Vidaus patalpų modernizavimas ir paslaugų skaitmenizavimas </t>
    </r>
  </si>
  <si>
    <t xml:space="preserve"> Vidaus patalpų modernizavimas ir paslaugų skaitmenizavimas</t>
  </si>
  <si>
    <r>
      <rPr>
        <b/>
        <sz val="12"/>
        <color theme="1"/>
        <rFont val="Times New Roman"/>
        <family val="1"/>
        <charset val="186"/>
      </rPr>
      <t>PAGĖGIAI</t>
    </r>
    <r>
      <rPr>
        <sz val="12"/>
        <color theme="1"/>
        <rFont val="Times New Roman"/>
        <family val="1"/>
        <charset val="186"/>
      </rPr>
      <t xml:space="preserve">:  1. Panemunės m., Rukų k. ir Būbliškių k. naujų vandenviečių ir vandens gerinimo įrenginių statyba (540 000 Eur); 2. Nuotolinių vandens apskaitos prietaisų įrengimas (700 000 Eur)  </t>
    </r>
    <r>
      <rPr>
        <b/>
        <sz val="12"/>
        <color theme="1"/>
        <rFont val="Times New Roman"/>
        <family val="1"/>
        <charset val="186"/>
      </rPr>
      <t>TAURAGĖ</t>
    </r>
    <r>
      <rPr>
        <sz val="12"/>
        <color theme="1"/>
        <rFont val="Times New Roman"/>
        <family val="1"/>
        <charset val="186"/>
      </rPr>
      <t xml:space="preserve">: Nepakankama tiekamo geriamojo vandens ir nuotekų valymo  kokybė ir prieinamumas. Būtina nuotekų ir geriamojo  vandens tinklų rekonstrukcija ir plėtra. Vandentvarkos infrastruktūra yra esminė savivaldybės inžinerinė sistema, užtikrinanti gyventojų sveikatą, aplinkos apsaugą ir patikimą viešųjų paslaugų teikimą. Dalis vandens tiekimo ir nuotekų tvarkymo infrastruktūros yra nusidėvėjusi ir nebeatitinka šiuolaikinių techninių bei aplinkosauginių reikalavimų. Atsižvelgiant į griežtėjančius Europos Sąjungos teisės aktus, įskaitant numatomus reikalavimus dėl ketvirtinio nuotekų valymo etapo diegimo, būtina nuosekli infrastruktūros modernizacija. Pateikiami pagrindiniai modernizavimo poreikiai ir preliminarūs investicijų mastai, reikalingi ilgalaikiam paslaugų patikimumui užtikrinti.
Pagrindiniai vandentvarkos infrastruktūros plėtros ir modernizavimo poreikiai:
1.	Senų vandentiekio tinklų nusidėvėjimas .Problema.  Dalis vandentiekio tinklų buvo įrengti prieš 40–50 metų, todėl pasižymi dideliais vandens nuostoliais ir dažnomis avarijomis. Preliminarus finansavimo poreikis. ~10–13 mln. Eur. Pagrindimas. Tinklų atnaujinimas sumažintų vandens nuostolius ir avarijų skaičių, mažintų eksploatacines sąnaudas bei užtikrintų patikimą ir nepertraukiamą vandens tiekimą gyventojams.
2.	Nuotekų tinklų nusidėvėjimas. Problema. Esami nuotekų tinklai nebeatitinka esamų ir prognozuojamų apkrovų, didėja užsikimšimų, išsiliejimų ir infiltracijos rizika. Preliminarus finansavimo poreikis. ~12–15 mln. Eur.  Pagrindimas. Investicijos sumažintų aplinkos taršą, pagerintų gyvenamąją aplinką, sumažintų nuotekų valymo įrenginių apkrovą ir padidintų paslaugų patikimumą. 
3.	Tauragės nuotekų valymo įrenginių modernizavimas.Problema. Esami nuotekų valymo įrenginiai ateityje gali nebeatitikti griežtėjančių Europos Sąjungos aplinkosaugos reikalavimų, įskaitant planuojamus reikalavimus dėl ketvirtinio (ketvirtojo) nuotekų valymo etapo diegimo, skirto mikroteršalų (farmacinių medžiagų, hormonų, pesticidų ir kitų cheminių junginių) šalinimui. Esama infrastruktūra nėra pritaikyta tokiems technologiniams sprendimams. Preliminarus finansavimo poreikis. ~15–20 mln. Eur. Pagrindimas. Modernizavimas sudarytų sąlygas diegti pažangias valymo technologijas, užtikrinančias efektyvesnį organinių medžiagų, maistinių medžiagų ir mikroteršalų šalinimą, sumažintų taršą Jūros upei, pagerintų paviršinių vandenų būklę ir užtikrintų atitiktį galiojantiems bei numatomiems ES teisės aktams ilgalaikėje perspektyvoje. 
4.	Geriamojo vandens gerinimo įrenginių atnaujinimas. Problema. Kai kuriose rajono teritorijose fiksuojami padidėję vandenyje esančių mikroelementų kiekiai. Preliminarus finansavimo poreikis. ~2–3 mln. Eur. Pagrindimas. Geresnė vandens kokybė didintų gyventojų sveikatos apsaugą ir teikiamų paslaugų kokybę. 
5.	Išmaniosios vandens apskaitos diegimas. Problema. Trūksta tikslios ir realiuoju laiku gaunamos informacijos apie vandens suvartojimą ir nuostolius. Preliminarus finansavimo poreikis. ~1–2 mln. Eur. Pagrindimas. Išmanioji apskaita leistų efektyviau kontroliuoti tinklus, mažinti vandens nuostolius, užtikrinti tikslią apskaitą ir patogesnę paslaugą vartotojams. 
6.	Nuotekų tinklų apsauga nuo potvynių. Problema. Intensyvių liūčių metu lietaus vanduo perkrauna nuotekų tinklus. Preliminarus finansavimo poreikis. ~3 mln. Eur. Pagrindimas. Priemonės sumažintų užtvindymo riziką ir apsaugotų esamą infrastruktūrą. 
7.	Siurblinių modernizavimas ir automatizavimas. Problema. Dalis siurblinių yra energetiškai neefektyvios ir reikalauja dažnos priežiūros. Preliminarus finansavimo poreikis. ~2 mln. Eur. Pagrindimas. Modernizavimas sumažintų elektros sąnaudas, avarijų riziką ir eksploatacinius kaštus. 
8.	Atsinaujinančių energijos šaltinių diegimas vandentvarkos objektuose 
Problema. Didelė priklausomybė nuo elektros energijos kainų svyravimų. 
Preliminarus finansavimo poreikis. ~1,5–2 mln. Eur. Pagrindimas. Sprendimai leistų mažinti veiklos sąnaudas, CO₂ emisijas ir didinti energetinį savarankiškumą.
9.	Vandens tiekimo ir nuotekų tvarkymo patikimumo didinimas ekstremalių situacijų metu 
Problema. Nepakankamas rezervinis vandens tiekimas ir energijos užtikrinimas ekstremalių situacijų atvejais. 
Preliminarus finansavimo poreikis. ~5 mln. Eur. 
Pagrindimas. Užtikrinamas gyvybiškai svarbių paslaugų tęstinumas ekstremalių situacijų metu. 
10.	Integruotos lietaus vandens valdymo sistemos diegimas 
Problema. Trūksta koordinuotos paviršinių nuotekų valdymo sistemos, o intensyvios liūtys sukelia potvynius ir nuotekų tinklų perpildymą. 
Preliminarus finansavimo poreikis. ~8–10 mln. Eur. 
Pagrindimas. Integruota sistema leistų efektyviau planuoti tinklų plėtrą, mažinti potvynių riziką, užtikrinti nuotekų valymo efektyvumą ir didinti regiono atsparumą klimato kaitai. 
11.	Žaliosios infrastruktūros ir tvarių drenažo sistemų plėtra 
Problema. Urbanizuotose teritorijose padidėjęs paviršinių nuotekų srautas sukelia užtvindymus ir blogina mikroklimatą. 
Preliminarus finansavimo poreikis. ~5 mln. Eur. 
Pagrindimas. Lietaus sodai, infiltracijos baseinai, drenažo sprendimai ir žaliosios stogų sistemos mažintų potvynių riziką, gerintų oro kokybę ir biologinę įvairovę. 
12.	Įmonės automobilių ir specialiosios technikos parko atnaujinimas 
Problema. Dalis eksploatuojamų automobilių ir specialiosios technikos yra nusidėvėję, neefektyvūs, didina remonto sąnaudas, taršą ir riboja operatyvų reagavimą į avarijas. 
Preliminarus finansavimo poreikis. ~2 mln. Eur. 
Pagrindimas. Transporto parko atnaujinimas, įskaitant mažataršes ir elektrines transporto priemones, pagerintų avarijų likvidavimo operatyvumą, sumažintų kuro ir remonto sąnaudas, CO₂ emisijas ir prisidėtų prie Europos žaliojo kurso tikslų įgyvendinimo. 
Bendra preliminari investicijų suma ~66,5–82 mln. Eur </t>
    </r>
  </si>
  <si>
    <r>
      <rPr>
        <b/>
        <sz val="11"/>
        <color theme="1"/>
        <rFont val="Times New Roman"/>
        <family val="1"/>
        <charset val="186"/>
      </rPr>
      <t>JURBARKAS</t>
    </r>
    <r>
      <rPr>
        <sz val="11"/>
        <color theme="1"/>
        <rFont val="Times New Roman"/>
        <family val="1"/>
        <charset val="186"/>
      </rPr>
      <t xml:space="preserve">: Šiuo metu savivaldybė įgyvendina priedangų įrengimo projektus esamuose pastatuose, tačiau juose gana sudėtinga išpildyti visus reikalavimus, o sprendiniai pritaikant esamas patapas labai išbrangsta. Papaildomas finansavimas gali būti panaudojamas naujų priedangų ir ekstremalių situacijų centro įrengimui.  </t>
    </r>
    <r>
      <rPr>
        <b/>
        <sz val="11"/>
        <color theme="1"/>
        <rFont val="Times New Roman"/>
        <family val="1"/>
        <charset val="186"/>
      </rPr>
      <t>PAGĖGIAI</t>
    </r>
    <r>
      <rPr>
        <sz val="11"/>
        <color theme="1"/>
        <rFont val="Times New Roman"/>
        <family val="1"/>
        <charset val="186"/>
      </rPr>
      <t xml:space="preserve">: Generatoriai (30 kw) 75000 eur, skydai langams (pagal langų skaičių) 10000 eur, vėdinimo sistemos 15000, Elektros sistemos įrengimas/ modernizavimas  15000, gaisrinės saugos sistema  5000, Šildymo sistema 10000, Vandens ir nuotekų šalinimas  15000, Elektroniniai ryšiai 5000, Pirmosios pagalbos priemonės 2500,Vanduo (Talpos)  50 vnt (po 100 l) 5000 , Gulimos vietos 1000 asm.110000, Sėdimos vietos 2000 asm.  80000, Priedangų remontui  15000, Kitoms reikmėms   7500 /  Maistas (sausi daviniai) 3000 gyv.  300000 Pagal antro lygio reikalavimus priedangoms. </t>
    </r>
    <r>
      <rPr>
        <b/>
        <sz val="11"/>
        <color theme="1"/>
        <rFont val="Times New Roman"/>
        <family val="1"/>
        <charset val="186"/>
      </rPr>
      <t>TAURAGĖ</t>
    </r>
    <r>
      <rPr>
        <sz val="11"/>
        <color theme="1"/>
        <rFont val="Times New Roman"/>
        <family val="1"/>
        <charset val="186"/>
      </rPr>
      <t>: Poreikis: 17 savivaldybės pastatuose reikia įrengti  priedangų  ir 28  koletyvinuose apsaugos statinuose įsigyti  įrangą (4 mln. Eur)</t>
    </r>
  </si>
  <si>
    <r>
      <rPr>
        <b/>
        <sz val="11"/>
        <color theme="1"/>
        <rFont val="Times New Roman"/>
        <family val="1"/>
        <charset val="186"/>
      </rPr>
      <t>JURBARKAS</t>
    </r>
    <r>
      <rPr>
        <sz val="11"/>
        <color theme="1"/>
        <rFont val="Times New Roman"/>
        <family val="1"/>
        <charset val="186"/>
      </rPr>
      <t xml:space="preserve">: Įgyvendinamas regioninis projektas padeda spręsti apsirūpinimo socialiniu ir apsaugotu būstu klausimus neįgaliesiems ir daugiavaikėms šeimoms, tačiau šis poreikis gali būti nepilnai patenkintas. Esant galimybei, reikalingas papildomas finansavimas būstų įsigijimui tiek nurodytų, tiek kitų grupių asmenims.  </t>
    </r>
    <r>
      <rPr>
        <b/>
        <sz val="11"/>
        <color theme="1"/>
        <rFont val="Times New Roman"/>
        <family val="1"/>
        <charset val="186"/>
      </rPr>
      <t>PAGĖGIAI</t>
    </r>
    <r>
      <rPr>
        <sz val="11"/>
        <color theme="1"/>
        <rFont val="Times New Roman"/>
        <family val="1"/>
        <charset val="186"/>
      </rPr>
      <t>: 1. Nakvynės namų steigimas (atsiradusiems benamiams), kuriuose būtų ir patalpa smurtautojams (šiuo metu patalpos nuomojamos, neatitinkančios reikiamų reikalavimų, yra netinkamoje vietoje). Iš viso vietų - 6 (3 dviviečiai kambariai) (500000,00 Eur);  2. Transporto neiįgaliems asmenims vežti įsigijimas (8 vietų + vairuotojas). Įstaiga teikia socialines paslaugas neįgaliems asmenims, jų tarpe ir hemodializę, bet neturi neturi tam pritaikyto transporto (300000,00 Eur).</t>
    </r>
  </si>
  <si>
    <r>
      <rPr>
        <b/>
        <sz val="11"/>
        <color theme="1"/>
        <rFont val="Times New Roman"/>
        <family val="1"/>
        <charset val="186"/>
      </rPr>
      <t>JURBARKAS</t>
    </r>
    <r>
      <rPr>
        <sz val="11"/>
        <color theme="1"/>
        <rFont val="Times New Roman"/>
        <family val="1"/>
        <charset val="186"/>
      </rPr>
      <t xml:space="preserve">: Papildomas finansavimas reikalingas būstų įsigijimui visų tikslinių grupių asmenims, nes yra gana didelis poreikis mažesniems socialiniams būstams (0,5 mln. Eur).   </t>
    </r>
    <r>
      <rPr>
        <b/>
        <sz val="11"/>
        <color theme="1"/>
        <rFont val="Times New Roman"/>
        <family val="1"/>
        <charset val="186"/>
      </rPr>
      <t>TAURAGĖ</t>
    </r>
    <r>
      <rPr>
        <sz val="11"/>
        <color theme="1"/>
        <rFont val="Times New Roman"/>
        <family val="1"/>
        <charset val="186"/>
      </rPr>
      <t>: socialinio būsto poreikis 265 vnt. (30 mln. Eur)</t>
    </r>
  </si>
  <si>
    <r>
      <rPr>
        <b/>
        <sz val="11"/>
        <color theme="1"/>
        <rFont val="Times New Roman"/>
        <family val="1"/>
        <charset val="186"/>
      </rPr>
      <t>JURBARKAS</t>
    </r>
    <r>
      <rPr>
        <sz val="11"/>
        <color theme="1"/>
        <rFont val="Times New Roman"/>
        <family val="1"/>
        <charset val="186"/>
      </rPr>
      <t xml:space="preserve">: Jurbarko vandenų paskaičiavimais nustatytas finansavimo poreikis. </t>
    </r>
    <r>
      <rPr>
        <b/>
        <sz val="11"/>
        <color theme="1"/>
        <rFont val="Times New Roman"/>
        <family val="1"/>
        <charset val="186"/>
      </rPr>
      <t>PAGĖGIAI</t>
    </r>
    <r>
      <rPr>
        <sz val="11"/>
        <color theme="1"/>
        <rFont val="Times New Roman"/>
        <family val="1"/>
        <charset val="186"/>
      </rPr>
      <t xml:space="preserve">: Inžinerinės infrastruktūros atsparumo didinimas: generatorių įsigijimas 23 vandenvietėms ir 7 nuotekų valykloms (320000 Eur); Apsauginių tvorų ir kamerų  įrengimas objektų teritorijose (600000 Eur). </t>
    </r>
    <r>
      <rPr>
        <b/>
        <sz val="11"/>
        <color theme="1"/>
        <rFont val="Times New Roman"/>
        <family val="1"/>
        <charset val="186"/>
      </rPr>
      <t>TAURAGĖ</t>
    </r>
    <r>
      <rPr>
        <sz val="11"/>
        <color theme="1"/>
        <rFont val="Times New Roman"/>
        <family val="1"/>
        <charset val="186"/>
      </rPr>
      <t>: 1 mln. Eur (be PVM): tvora - 3520 m, vaizdo kameros - 126 vnt., įėjimo kortelių skaitytuvų sistema - 23 kompl., saugos darbuotojų postai - 2 vnt.</t>
    </r>
  </si>
  <si>
    <r>
      <rPr>
        <b/>
        <sz val="11"/>
        <color theme="1"/>
        <rFont val="Times New Roman"/>
        <family val="1"/>
        <charset val="186"/>
      </rPr>
      <t>JURBARKAS</t>
    </r>
    <r>
      <rPr>
        <sz val="11"/>
        <color theme="1"/>
        <rFont val="Times New Roman"/>
        <family val="1"/>
        <charset val="186"/>
      </rPr>
      <t xml:space="preserve">: Mobilių komandų kūrimui prie PPT (mažose mokyklose išlaikyti pilną specialistų komandą sunku. Mobili komanda pagal grafiką lankytų atokias mokyklas, teiktų konsultacijas ir vertintų mokinius).  </t>
    </r>
    <r>
      <rPr>
        <b/>
        <sz val="11"/>
        <color theme="1"/>
        <rFont val="Times New Roman"/>
        <family val="1"/>
        <charset val="186"/>
      </rPr>
      <t>TAURAGĖ</t>
    </r>
    <r>
      <rPr>
        <sz val="11"/>
        <color theme="1"/>
        <rFont val="Times New Roman"/>
        <family val="1"/>
        <charset val="186"/>
      </rPr>
      <t>: trūksta specialistų</t>
    </r>
  </si>
  <si>
    <r>
      <rPr>
        <b/>
        <sz val="11"/>
        <color theme="1"/>
        <rFont val="Times New Roman"/>
        <family val="1"/>
        <charset val="186"/>
      </rPr>
      <t>TAURAGĖ</t>
    </r>
    <r>
      <rPr>
        <sz val="11"/>
        <color theme="1"/>
        <rFont val="Times New Roman"/>
        <family val="1"/>
        <charset val="186"/>
      </rPr>
      <t>: poreikis nupirkti 2 vnt. 3 kambarių butus ir 1 vnt. 2 kambarių butą</t>
    </r>
  </si>
  <si>
    <r>
      <rPr>
        <b/>
        <sz val="11"/>
        <color theme="1"/>
        <rFont val="Times New Roman"/>
        <family val="1"/>
        <charset val="186"/>
      </rPr>
      <t>JURBARKAS</t>
    </r>
    <r>
      <rPr>
        <sz val="11"/>
        <color theme="1"/>
        <rFont val="Times New Roman"/>
        <family val="1"/>
        <charset val="186"/>
      </rPr>
      <t xml:space="preserve">: Savivaldybės priešgaisrinei tarnybai trūksta finansavimo bent 2 naujoms transporto priemonėms ir pastatų modernizavimui </t>
    </r>
    <r>
      <rPr>
        <b/>
        <sz val="11"/>
        <color theme="1"/>
        <rFont val="Times New Roman"/>
        <family val="1"/>
        <charset val="186"/>
      </rPr>
      <t>PAGĖGIŲ PRIŠGAISRINĖ TARNYBA</t>
    </r>
    <r>
      <rPr>
        <sz val="11"/>
        <color theme="1"/>
        <rFont val="Times New Roman"/>
        <family val="1"/>
        <charset val="186"/>
      </rPr>
      <t xml:space="preserve">: 1.Centralizuoti pirkimai per ES fondus ir valstybės biudžetą, siekiant įsigyti modernius, pravažius automobilius. 2. Dėl nusidėvėjusio transporto regionuose atvykimo laikas gali pailgėti nuo 12 iki 18–20 minučių, o tai tiesiogiai lemia didesnius turto nuostolius ir aukų skaičių. </t>
    </r>
    <r>
      <rPr>
        <b/>
        <sz val="11"/>
        <color theme="1"/>
        <rFont val="Times New Roman"/>
        <family val="1"/>
        <charset val="186"/>
      </rPr>
      <t>PAGĖGIAI</t>
    </r>
    <r>
      <rPr>
        <sz val="11"/>
        <color theme="1"/>
        <rFont val="Times New Roman"/>
        <family val="1"/>
        <charset val="186"/>
      </rPr>
      <t>: 1.Pravažus priešgaisrinės automobilis (gaisrinė): Dėl nusidėvėjusio transporto regionuose atvykimo laikas gali pailgėti nuo 12 iki 18–20 minučių, o tai tiesiogiai lemia didesnius turto nuostolius ir aukų skaičių (300000,00). 2. Stoniškių prišgaisrinės pastato modernizavimas (200000,00). TAURAGĖ: įranga (1 mln. Eur)</t>
    </r>
  </si>
  <si>
    <r>
      <rPr>
        <b/>
        <sz val="11"/>
        <color theme="1"/>
        <rFont val="Times New Roman"/>
        <family val="1"/>
        <charset val="186"/>
      </rPr>
      <t>JURBARKAS</t>
    </r>
    <r>
      <rPr>
        <sz val="11"/>
        <color theme="1"/>
        <rFont val="Times New Roman"/>
        <family val="1"/>
        <charset val="186"/>
      </rPr>
      <t>: Kelių tinklo ir žvyrkelių modernizavimui, ypač kaimiškosiose vietovėse, savivaldybei trūksta finansavimo. TAURAGĖ: poreikis didelis, 670 km žvyrkelių (30 mln. Eur)</t>
    </r>
  </si>
  <si>
    <r>
      <rPr>
        <b/>
        <sz val="11"/>
        <color theme="1"/>
        <rFont val="Times New Roman"/>
        <family val="1"/>
        <charset val="186"/>
      </rPr>
      <t>PAGĖGIAI</t>
    </r>
    <r>
      <rPr>
        <sz val="11"/>
        <color theme="1"/>
        <rFont val="Times New Roman"/>
        <family val="1"/>
        <charset val="186"/>
      </rPr>
      <t>:  Pagėgių meno ir sporto mokyklai yra reikalingas naujas autobusas, kadangi dabar turimas yra labai senas, taršus ir nesaugus. Dėl viešojo transaporto stokos, Pagėgių meno ir sporto mokyklos negali lankyti vaikai, iš aplinkinių kaimų. TAURAGĖ: 10 vnt. automobilių įsigijimas (300 tūkst. Eur)</t>
    </r>
  </si>
  <si>
    <t>Melioracija</t>
  </si>
  <si>
    <r>
      <rPr>
        <b/>
        <sz val="11"/>
        <color theme="1"/>
        <rFont val="Times New Roman"/>
        <family val="1"/>
        <charset val="186"/>
      </rPr>
      <t>ŠILALĖ</t>
    </r>
    <r>
      <rPr>
        <sz val="11"/>
        <color theme="1"/>
        <rFont val="Times New Roman"/>
        <family val="1"/>
        <charset val="186"/>
      </rPr>
      <t>: Melioracijos sistemų būklė regione yra pasenusi ir nusidėvėjusi, o tai sunkina žemės ūkio veiklą bei gali didinti kaimo vietovių potvynių riziką ir derliaus nuostolius.</t>
    </r>
  </si>
  <si>
    <t>PATVIRTINTA</t>
  </si>
  <si>
    <t>Regiono plėtros plane suplanuotos pažangos lėšos (Eur)</t>
  </si>
  <si>
    <t xml:space="preserve">Sudaryta sutarčių (Eur) </t>
  </si>
  <si>
    <t>Išmokėtos pažangos lėšos (Eur)</t>
  </si>
  <si>
    <r>
      <rPr>
        <b/>
        <sz val="9"/>
        <rFont val="Times New Roman"/>
        <family val="1"/>
        <charset val="186"/>
      </rPr>
      <t>Pastabos, paaiškinimai</t>
    </r>
    <r>
      <rPr>
        <b/>
        <sz val="9"/>
        <color theme="0" tint="-0.499984740745262"/>
        <rFont val="Times New Roman"/>
        <family val="1"/>
        <charset val="186"/>
      </rPr>
      <t xml:space="preserve"> </t>
    </r>
    <r>
      <rPr>
        <i/>
        <sz val="9"/>
        <color theme="0" tint="-0.499984740745262"/>
        <rFont val="Times New Roman"/>
        <family val="1"/>
        <charset val="186"/>
      </rPr>
      <t xml:space="preserve">(nepasiekus / neišlaikius nors vieno stebėsenos rodiklio ar Regionų plėtros programos įgyvendinimo priežiūros plane numatytų pažangos lėšų investavimo apimčių ir terminų, žemiau esančioje skiltyje nurodoma nepasiekimo priežastis) </t>
    </r>
  </si>
  <si>
    <t>Tauragės regiono plėtros tarybos</t>
  </si>
  <si>
    <t>2026 m. sausio 30 d. sprendimu Nr. TS-2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</si>
</sst>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charset val="186"/>
      <scheme val="minor"/>
    </font>
    <font>
      <sz val="11"/>
      <name val="Calibri"/>
      <family val="2"/>
      <charset val="186"/>
      <scheme val="minor"/>
    </font>
    <font>
      <sz val="12"/>
      <name val="Times New Roman"/>
      <family val="1"/>
      <charset val="186"/>
    </font>
    <font>
      <sz val="12"/>
      <color theme="1"/>
      <name val="Times New Roman"/>
      <family val="1"/>
      <charset val="186"/>
    </font>
    <font>
      <b/>
      <sz val="12"/>
      <color theme="1"/>
      <name val="Times New Roman"/>
      <family val="1"/>
      <charset val="186"/>
    </font>
    <font>
      <b/>
      <sz val="12"/>
      <name val="Times New Roman"/>
      <family val="1"/>
      <charset val="186"/>
    </font>
    <font>
      <b/>
      <sz val="9"/>
      <name val="Times New Roman"/>
      <family val="1"/>
      <charset val="186"/>
    </font>
    <font>
      <b/>
      <sz val="9"/>
      <color theme="1"/>
      <name val="Times New Roman"/>
      <family val="1"/>
      <charset val="186"/>
    </font>
    <font>
      <sz val="10"/>
      <name val="Arial"/>
      <family val="2"/>
      <charset val="186"/>
    </font>
    <font>
      <sz val="9"/>
      <name val="Times New Roman"/>
      <family val="1"/>
      <charset val="186"/>
    </font>
    <font>
      <i/>
      <sz val="12"/>
      <color theme="1"/>
      <name val="Times New Roman"/>
      <family val="1"/>
      <charset val="186"/>
    </font>
    <font>
      <i/>
      <sz val="9"/>
      <color theme="0" tint="-0.499984740745262"/>
      <name val="Times New Roman"/>
      <family val="1"/>
      <charset val="186"/>
    </font>
    <font>
      <b/>
      <sz val="9"/>
      <color theme="0" tint="-0.499984740745262"/>
      <name val="Times New Roman"/>
      <family val="1"/>
      <charset val="186"/>
    </font>
    <font>
      <sz val="11"/>
      <color theme="1"/>
      <name val="Calibri"/>
      <family val="2"/>
      <charset val="186"/>
      <scheme val="minor"/>
    </font>
    <font>
      <sz val="8"/>
      <name val="Calibri"/>
      <family val="2"/>
      <charset val="186"/>
      <scheme val="minor"/>
    </font>
    <font>
      <b/>
      <sz val="11"/>
      <name val="Calibri"/>
      <family val="2"/>
      <charset val="186"/>
      <scheme val="minor"/>
    </font>
    <font>
      <i/>
      <sz val="11"/>
      <name val="Times New Roman"/>
      <family val="1"/>
      <charset val="186"/>
    </font>
    <font>
      <sz val="11"/>
      <color theme="1"/>
      <name val="Times New Roman"/>
      <family val="1"/>
      <charset val="186"/>
    </font>
    <font>
      <sz val="11"/>
      <color rgb="FFFF0000"/>
      <name val="Calibri"/>
      <family val="2"/>
      <charset val="186"/>
      <scheme val="minor"/>
    </font>
    <font>
      <sz val="9"/>
      <color rgb="FFFF0000"/>
      <name val="Times New Roman"/>
      <family val="1"/>
      <charset val="186"/>
    </font>
    <font>
      <b/>
      <sz val="9"/>
      <color rgb="FFFF0000"/>
      <name val="Times New Roman"/>
      <family val="1"/>
      <charset val="186"/>
    </font>
    <font>
      <i/>
      <sz val="9"/>
      <name val="Times New Roman"/>
      <family val="1"/>
      <charset val="186"/>
    </font>
    <font>
      <sz val="9"/>
      <color rgb="FFFF0000"/>
      <name val="Times New Roman"/>
      <family val="1"/>
    </font>
    <font>
      <sz val="12"/>
      <color rgb="FFFF0000"/>
      <name val="Times New Roman"/>
      <family val="1"/>
      <charset val="186"/>
    </font>
    <font>
      <sz val="9"/>
      <color theme="1"/>
      <name val="Times New Roman"/>
      <family val="1"/>
      <charset val="186"/>
    </font>
    <font>
      <b/>
      <sz val="11"/>
      <name val="Times New Roman"/>
      <family val="1"/>
      <charset val="186"/>
    </font>
    <font>
      <b/>
      <sz val="11"/>
      <color theme="1"/>
      <name val="Times New Roman"/>
      <family val="1"/>
      <charset val="186"/>
    </font>
    <font>
      <sz val="11"/>
      <color rgb="FF000000"/>
      <name val="Times New Roman"/>
      <family val="1"/>
      <charset val="186"/>
    </font>
    <font>
      <sz val="11"/>
      <color rgb="FF000000"/>
      <name val="Times New Roman"/>
      <family val="1"/>
      <charset val="1"/>
    </font>
    <font>
      <b/>
      <sz val="12"/>
      <color rgb="FFFF0000"/>
      <name val="Times New Roman"/>
      <family val="1"/>
      <charset val="186"/>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s>
  <cellStyleXfs count="3">
    <xf numFmtId="0" fontId="0" fillId="0" borderId="0"/>
    <xf numFmtId="0" fontId="8" fillId="0" borderId="0"/>
    <xf numFmtId="9" fontId="13" fillId="0" borderId="0" applyFont="0" applyFill="0" applyBorder="0" applyAlignment="0" applyProtection="0"/>
  </cellStyleXfs>
  <cellXfs count="283">
    <xf numFmtId="0" fontId="0" fillId="0" borderId="0" xfId="0"/>
    <xf numFmtId="0" fontId="1" fillId="0" borderId="0" xfId="0" applyFont="1"/>
    <xf numFmtId="0" fontId="2" fillId="0" borderId="0" xfId="0" applyFont="1" applyAlignment="1">
      <alignment vertical="center"/>
    </xf>
    <xf numFmtId="0" fontId="4" fillId="0" borderId="0" xfId="0" applyFont="1"/>
    <xf numFmtId="0" fontId="5" fillId="0" borderId="0" xfId="0" applyFont="1" applyAlignment="1">
      <alignment vertical="center"/>
    </xf>
    <xf numFmtId="0" fontId="6"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2" borderId="2" xfId="1" applyFont="1" applyFill="1" applyBorder="1" applyAlignment="1">
      <alignment horizontal="center" vertical="center" wrapText="1"/>
    </xf>
    <xf numFmtId="0" fontId="7" fillId="2" borderId="1" xfId="0" applyFont="1" applyFill="1" applyBorder="1" applyAlignment="1">
      <alignment horizontal="center" vertical="center" wrapText="1"/>
    </xf>
    <xf numFmtId="0" fontId="10" fillId="0" borderId="0" xfId="0" applyFont="1" applyAlignment="1">
      <alignment horizontal="center" vertical="center"/>
    </xf>
    <xf numFmtId="0" fontId="6" fillId="2" borderId="1" xfId="0" applyFont="1" applyFill="1" applyBorder="1" applyAlignment="1">
      <alignment horizontal="center" vertical="center" wrapText="1"/>
    </xf>
    <xf numFmtId="0" fontId="6" fillId="2" borderId="1" xfId="1" applyFont="1" applyFill="1" applyBorder="1" applyAlignment="1">
      <alignment horizontal="center" vertical="center" wrapText="1"/>
    </xf>
    <xf numFmtId="0" fontId="9" fillId="2" borderId="2" xfId="0" applyFont="1" applyFill="1" applyBorder="1" applyAlignment="1">
      <alignment vertical="top" wrapText="1"/>
    </xf>
    <xf numFmtId="0" fontId="15" fillId="0" borderId="0" xfId="0" applyFont="1"/>
    <xf numFmtId="0" fontId="7" fillId="0" borderId="0" xfId="0" applyFont="1"/>
    <xf numFmtId="0" fontId="9" fillId="2" borderId="2" xfId="0" applyFont="1" applyFill="1" applyBorder="1" applyAlignment="1">
      <alignment horizontal="left" vertical="top" wrapText="1"/>
    </xf>
    <xf numFmtId="0" fontId="9"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 fontId="9" fillId="0" borderId="9"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0" fontId="9" fillId="0" borderId="2" xfId="0" applyFont="1" applyBorder="1" applyAlignment="1">
      <alignment horizontal="left" vertical="top" wrapText="1"/>
    </xf>
    <xf numFmtId="0" fontId="9" fillId="4" borderId="2" xfId="0" applyFont="1" applyFill="1" applyBorder="1" applyAlignment="1">
      <alignment horizontal="left" vertical="top" wrapText="1"/>
    </xf>
    <xf numFmtId="49" fontId="9" fillId="0" borderId="3" xfId="0" applyNumberFormat="1" applyFont="1" applyBorder="1" applyAlignment="1">
      <alignment horizontal="center" vertical="center" wrapText="1"/>
    </xf>
    <xf numFmtId="49" fontId="9" fillId="0" borderId="10" xfId="0" applyNumberFormat="1" applyFont="1" applyBorder="1" applyAlignment="1">
      <alignment horizontal="center" vertical="center" wrapText="1"/>
    </xf>
    <xf numFmtId="4" fontId="9" fillId="0" borderId="8" xfId="0" applyNumberFormat="1" applyFont="1" applyBorder="1" applyAlignment="1">
      <alignment horizontal="center" vertical="center" wrapText="1"/>
    </xf>
    <xf numFmtId="4" fontId="9" fillId="0" borderId="15"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0" fontId="17" fillId="0" borderId="0" xfId="0" applyFont="1"/>
    <xf numFmtId="0" fontId="7" fillId="0" borderId="2" xfId="0" applyFont="1" applyBorder="1" applyAlignment="1">
      <alignment horizontal="center" vertical="center" wrapText="1"/>
    </xf>
    <xf numFmtId="0" fontId="9" fillId="0" borderId="2" xfId="0" applyFont="1" applyBorder="1" applyAlignment="1">
      <alignment vertical="center" wrapText="1"/>
    </xf>
    <xf numFmtId="49" fontId="9" fillId="0" borderId="8" xfId="0" applyNumberFormat="1" applyFont="1" applyBorder="1" applyAlignment="1">
      <alignment horizontal="center" vertical="top" wrapText="1"/>
    </xf>
    <xf numFmtId="49" fontId="9" fillId="0" borderId="15" xfId="0" applyNumberFormat="1" applyFont="1" applyBorder="1" applyAlignment="1">
      <alignment horizontal="center" vertical="top" wrapText="1"/>
    </xf>
    <xf numFmtId="0" fontId="19" fillId="0" borderId="1" xfId="0" applyFont="1" applyBorder="1" applyAlignment="1">
      <alignment horizontal="center" vertical="center" wrapText="1"/>
    </xf>
    <xf numFmtId="4" fontId="19" fillId="0" borderId="1" xfId="0" applyNumberFormat="1" applyFont="1" applyBorder="1" applyAlignment="1">
      <alignment horizontal="center" vertical="center" wrapText="1"/>
    </xf>
    <xf numFmtId="0" fontId="19" fillId="0" borderId="8" xfId="0" applyFont="1" applyBorder="1" applyAlignment="1">
      <alignment horizontal="center" vertical="center" wrapText="1"/>
    </xf>
    <xf numFmtId="0" fontId="19" fillId="3" borderId="4" xfId="0" applyFont="1" applyFill="1" applyBorder="1" applyAlignment="1">
      <alignment horizontal="center" vertical="center" wrapText="1"/>
    </xf>
    <xf numFmtId="4" fontId="19" fillId="0" borderId="8" xfId="0" applyNumberFormat="1" applyFont="1" applyBorder="1" applyAlignment="1">
      <alignment horizontal="center" vertical="center" wrapText="1"/>
    </xf>
    <xf numFmtId="0" fontId="19" fillId="0" borderId="3" xfId="0" applyFont="1" applyBorder="1" applyAlignment="1">
      <alignment horizontal="center" vertical="center" wrapText="1"/>
    </xf>
    <xf numFmtId="49" fontId="19" fillId="0" borderId="3" xfId="0" applyNumberFormat="1" applyFont="1" applyBorder="1" applyAlignment="1">
      <alignment horizontal="center" vertical="center" wrapText="1"/>
    </xf>
    <xf numFmtId="0" fontId="19" fillId="3" borderId="5" xfId="0" applyFont="1" applyFill="1" applyBorder="1" applyAlignment="1">
      <alignment horizontal="left" vertical="top" wrapText="1"/>
    </xf>
    <xf numFmtId="0" fontId="19" fillId="3" borderId="12" xfId="0" applyFont="1" applyFill="1" applyBorder="1" applyAlignment="1">
      <alignment horizontal="center" vertical="center" wrapText="1"/>
    </xf>
    <xf numFmtId="49" fontId="19" fillId="3" borderId="12" xfId="0" applyNumberFormat="1" applyFont="1" applyFill="1" applyBorder="1" applyAlignment="1">
      <alignment horizontal="center" vertical="center" wrapText="1"/>
    </xf>
    <xf numFmtId="49" fontId="19" fillId="3" borderId="13" xfId="0" applyNumberFormat="1" applyFont="1" applyFill="1" applyBorder="1" applyAlignment="1">
      <alignment horizontal="center" vertical="center" wrapText="1"/>
    </xf>
    <xf numFmtId="0" fontId="19" fillId="0" borderId="1" xfId="0" applyFont="1" applyBorder="1" applyAlignment="1">
      <alignment vertical="top" wrapText="1"/>
    </xf>
    <xf numFmtId="0" fontId="19" fillId="0" borderId="3" xfId="0" applyFont="1" applyBorder="1" applyAlignment="1">
      <alignment vertical="top" wrapText="1"/>
    </xf>
    <xf numFmtId="3" fontId="19" fillId="0" borderId="1" xfId="0" applyNumberFormat="1" applyFont="1" applyBorder="1" applyAlignment="1">
      <alignment horizontal="center" vertical="center" wrapText="1"/>
    </xf>
    <xf numFmtId="3" fontId="19" fillId="0" borderId="3" xfId="0" applyNumberFormat="1" applyFont="1" applyBorder="1" applyAlignment="1">
      <alignment horizontal="center" vertical="center" wrapText="1"/>
    </xf>
    <xf numFmtId="0" fontId="19" fillId="0" borderId="8" xfId="0" applyFont="1" applyBorder="1" applyAlignment="1">
      <alignment vertical="center" wrapText="1"/>
    </xf>
    <xf numFmtId="0" fontId="19" fillId="0" borderId="2" xfId="0" applyFont="1" applyBorder="1" applyAlignment="1">
      <alignment vertical="center" wrapText="1"/>
    </xf>
    <xf numFmtId="0" fontId="20" fillId="0" borderId="2" xfId="0" applyFont="1" applyBorder="1" applyAlignment="1">
      <alignment vertical="center" wrapText="1"/>
    </xf>
    <xf numFmtId="0" fontId="18" fillId="5" borderId="11" xfId="0" applyFont="1" applyFill="1" applyBorder="1" applyAlignment="1">
      <alignment horizontal="center"/>
    </xf>
    <xf numFmtId="0" fontId="19" fillId="0" borderId="2" xfId="0" applyFont="1" applyBorder="1" applyAlignment="1">
      <alignment vertical="top" wrapText="1"/>
    </xf>
    <xf numFmtId="0" fontId="19" fillId="0" borderId="3" xfId="0" applyFont="1" applyBorder="1" applyAlignment="1">
      <alignment horizontal="center" vertical="top" wrapText="1"/>
    </xf>
    <xf numFmtId="0" fontId="20" fillId="0" borderId="2" xfId="0" applyFont="1" applyBorder="1"/>
    <xf numFmtId="49" fontId="9" fillId="0" borderId="3" xfId="0" applyNumberFormat="1" applyFont="1" applyBorder="1" applyAlignment="1">
      <alignment horizontal="center" vertical="top" wrapText="1"/>
    </xf>
    <xf numFmtId="0" fontId="19" fillId="0" borderId="8" xfId="0" applyFont="1" applyBorder="1" applyAlignment="1">
      <alignment horizontal="left" vertical="center" wrapText="1"/>
    </xf>
    <xf numFmtId="0" fontId="18" fillId="5" borderId="0" xfId="0" applyFont="1" applyFill="1" applyAlignment="1">
      <alignment horizontal="center"/>
    </xf>
    <xf numFmtId="49" fontId="19" fillId="0" borderId="3" xfId="0" applyNumberFormat="1" applyFont="1" applyBorder="1" applyAlignment="1">
      <alignment horizontal="center" vertical="top" wrapText="1"/>
    </xf>
    <xf numFmtId="49" fontId="9" fillId="0" borderId="14" xfId="0" applyNumberFormat="1" applyFont="1" applyBorder="1" applyAlignment="1">
      <alignment horizontal="center" vertical="top" wrapText="1"/>
    </xf>
    <xf numFmtId="4" fontId="9" fillId="0" borderId="2" xfId="0" applyNumberFormat="1" applyFont="1" applyBorder="1" applyAlignment="1">
      <alignment horizontal="center" vertical="center" wrapText="1"/>
    </xf>
    <xf numFmtId="4" fontId="9" fillId="2" borderId="2"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4" fontId="19" fillId="2" borderId="1" xfId="0" applyNumberFormat="1" applyFont="1" applyFill="1" applyBorder="1" applyAlignment="1">
      <alignment horizontal="center" vertical="center" wrapText="1"/>
    </xf>
    <xf numFmtId="2" fontId="9" fillId="0" borderId="8" xfId="0" applyNumberFormat="1" applyFont="1" applyBorder="1" applyAlignment="1">
      <alignment horizontal="center" vertical="center" wrapText="1"/>
    </xf>
    <xf numFmtId="3" fontId="9" fillId="0" borderId="8" xfId="0" applyNumberFormat="1" applyFont="1" applyBorder="1" applyAlignment="1">
      <alignment horizontal="center" vertical="center" wrapText="1"/>
    </xf>
    <xf numFmtId="49" fontId="19" fillId="0" borderId="8" xfId="0" applyNumberFormat="1" applyFont="1" applyBorder="1" applyAlignment="1">
      <alignment horizontal="center" vertical="top" wrapText="1"/>
    </xf>
    <xf numFmtId="49" fontId="9" fillId="0" borderId="1" xfId="0" applyNumberFormat="1" applyFont="1" applyBorder="1" applyAlignment="1">
      <alignment horizontal="center" vertical="center" wrapText="1"/>
    </xf>
    <xf numFmtId="0" fontId="18" fillId="0" borderId="0" xfId="0" applyFont="1"/>
    <xf numFmtId="0" fontId="9" fillId="0" borderId="8" xfId="0" applyFont="1" applyBorder="1" applyAlignment="1">
      <alignment vertical="center" wrapText="1"/>
    </xf>
    <xf numFmtId="0" fontId="9" fillId="0" borderId="8" xfId="0" applyFont="1" applyBorder="1" applyAlignment="1">
      <alignment horizontal="center" vertical="center" wrapText="1"/>
    </xf>
    <xf numFmtId="0" fontId="20" fillId="0" borderId="0" xfId="0" applyFont="1"/>
    <xf numFmtId="3" fontId="9" fillId="0" borderId="1"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4" fontId="6" fillId="0" borderId="0" xfId="0" applyNumberFormat="1" applyFont="1" applyAlignment="1">
      <alignment horizontal="center"/>
    </xf>
    <xf numFmtId="4" fontId="6" fillId="0" borderId="2" xfId="0" applyNumberFormat="1" applyFont="1" applyBorder="1" applyAlignment="1">
      <alignment horizontal="center" vertical="center"/>
    </xf>
    <xf numFmtId="0" fontId="7" fillId="0" borderId="2" xfId="0" applyFont="1" applyBorder="1" applyAlignment="1">
      <alignment horizontal="center" vertical="center"/>
    </xf>
    <xf numFmtId="0" fontId="9" fillId="0" borderId="2" xfId="0" applyFont="1" applyBorder="1" applyAlignment="1">
      <alignment vertical="top" wrapText="1"/>
    </xf>
    <xf numFmtId="0" fontId="9" fillId="0" borderId="0" xfId="0" applyFont="1" applyAlignment="1">
      <alignment vertical="top" wrapText="1"/>
    </xf>
    <xf numFmtId="0" fontId="9" fillId="2" borderId="0" xfId="0" applyFont="1" applyFill="1" applyAlignment="1">
      <alignment vertical="top" wrapText="1"/>
    </xf>
    <xf numFmtId="0" fontId="17" fillId="0" borderId="4" xfId="0" applyFont="1" applyBorder="1" applyAlignment="1">
      <alignment vertical="top" wrapText="1"/>
    </xf>
    <xf numFmtId="0" fontId="17" fillId="0" borderId="2" xfId="0" applyFont="1" applyBorder="1" applyAlignment="1">
      <alignment vertical="top" wrapText="1"/>
    </xf>
    <xf numFmtId="0" fontId="3" fillId="0" borderId="2" xfId="0" applyFont="1" applyBorder="1" applyAlignment="1">
      <alignment vertical="top" wrapText="1"/>
    </xf>
    <xf numFmtId="9" fontId="19" fillId="0" borderId="2" xfId="2" applyFont="1" applyBorder="1" applyAlignment="1">
      <alignment vertical="center" wrapText="1"/>
    </xf>
    <xf numFmtId="0" fontId="18" fillId="0" borderId="0" xfId="0" applyFont="1" applyAlignment="1">
      <alignment horizontal="center"/>
    </xf>
    <xf numFmtId="0" fontId="23" fillId="0" borderId="0" xfId="0" applyFont="1" applyAlignment="1">
      <alignment horizontal="center" vertical="center"/>
    </xf>
    <xf numFmtId="0" fontId="20" fillId="0" borderId="0" xfId="0" applyFont="1" applyAlignment="1">
      <alignment horizontal="center"/>
    </xf>
    <xf numFmtId="0" fontId="22" fillId="0" borderId="8" xfId="0" applyFont="1" applyBorder="1" applyAlignment="1">
      <alignment horizontal="center" vertical="center" wrapText="1"/>
    </xf>
    <xf numFmtId="4" fontId="19" fillId="0" borderId="3" xfId="0" applyNumberFormat="1" applyFont="1" applyBorder="1" applyAlignment="1">
      <alignment horizontal="center" vertical="top" wrapText="1"/>
    </xf>
    <xf numFmtId="4" fontId="24" fillId="0" borderId="1" xfId="0" applyNumberFormat="1" applyFont="1" applyBorder="1" applyAlignment="1">
      <alignment horizontal="center" vertical="center" wrapText="1"/>
    </xf>
    <xf numFmtId="4" fontId="24" fillId="2" borderId="1" xfId="0" applyNumberFormat="1" applyFont="1" applyFill="1" applyBorder="1" applyAlignment="1">
      <alignment horizontal="center" vertical="center" wrapText="1"/>
    </xf>
    <xf numFmtId="4" fontId="24" fillId="0" borderId="2" xfId="0" applyNumberFormat="1" applyFont="1" applyBorder="1" applyAlignment="1">
      <alignment horizontal="center" vertical="center"/>
    </xf>
    <xf numFmtId="4" fontId="24" fillId="0" borderId="3" xfId="0" applyNumberFormat="1" applyFont="1" applyBorder="1" applyAlignment="1">
      <alignment horizontal="center" vertical="center" wrapText="1"/>
    </xf>
    <xf numFmtId="0" fontId="24" fillId="0" borderId="2" xfId="0" applyFont="1" applyBorder="1" applyAlignment="1">
      <alignment vertical="center" wrapText="1"/>
    </xf>
    <xf numFmtId="4" fontId="24" fillId="2" borderId="1" xfId="0" applyNumberFormat="1" applyFont="1" applyFill="1" applyBorder="1" applyAlignment="1">
      <alignment vertical="center" wrapText="1"/>
    </xf>
    <xf numFmtId="4" fontId="24" fillId="0" borderId="2" xfId="0" applyNumberFormat="1" applyFont="1" applyBorder="1" applyAlignment="1">
      <alignment horizontal="center" vertical="center" wrapText="1"/>
    </xf>
    <xf numFmtId="0" fontId="7" fillId="0" borderId="2" xfId="0" applyFont="1" applyBorder="1" applyAlignment="1">
      <alignment vertical="center" wrapText="1"/>
    </xf>
    <xf numFmtId="4" fontId="24" fillId="2" borderId="3" xfId="0" applyNumberFormat="1" applyFont="1" applyFill="1" applyBorder="1" applyAlignment="1">
      <alignment horizontal="center" vertical="center" wrapText="1"/>
    </xf>
    <xf numFmtId="4" fontId="24" fillId="2" borderId="2" xfId="0" applyNumberFormat="1" applyFont="1" applyFill="1" applyBorder="1" applyAlignment="1">
      <alignment horizontal="center" vertical="center" wrapText="1"/>
    </xf>
    <xf numFmtId="4" fontId="24" fillId="2" borderId="2" xfId="0" applyNumberFormat="1" applyFont="1" applyFill="1" applyBorder="1" applyAlignment="1">
      <alignment vertical="center" wrapText="1"/>
    </xf>
    <xf numFmtId="49" fontId="24" fillId="0" borderId="3" xfId="0" applyNumberFormat="1" applyFont="1" applyBorder="1" applyAlignment="1">
      <alignment horizontal="center" vertical="top" wrapText="1"/>
    </xf>
    <xf numFmtId="2" fontId="24" fillId="0" borderId="1" xfId="0" applyNumberFormat="1" applyFont="1" applyBorder="1" applyAlignment="1">
      <alignment horizontal="center" vertical="center" wrapText="1"/>
    </xf>
    <xf numFmtId="4" fontId="9" fillId="0" borderId="3" xfId="0" applyNumberFormat="1" applyFont="1" applyBorder="1" applyAlignment="1">
      <alignment horizontal="center" vertical="center" wrapText="1"/>
    </xf>
    <xf numFmtId="4" fontId="9" fillId="0" borderId="2" xfId="0" applyNumberFormat="1" applyFont="1" applyBorder="1" applyAlignment="1">
      <alignment horizontal="center" vertical="center"/>
    </xf>
    <xf numFmtId="4" fontId="9" fillId="0" borderId="0" xfId="0" applyNumberFormat="1" applyFont="1" applyAlignment="1">
      <alignment horizontal="center" vertical="center"/>
    </xf>
    <xf numFmtId="4" fontId="24" fillId="0" borderId="8" xfId="0" applyNumberFormat="1" applyFont="1" applyBorder="1" applyAlignment="1">
      <alignment horizontal="center" vertical="center" wrapText="1"/>
    </xf>
    <xf numFmtId="49" fontId="9" fillId="0" borderId="8" xfId="0" applyNumberFormat="1" applyFont="1" applyBorder="1" applyAlignment="1">
      <alignment horizontal="center" vertical="top"/>
    </xf>
    <xf numFmtId="49" fontId="9" fillId="0" borderId="3" xfId="0" applyNumberFormat="1" applyFont="1" applyBorder="1" applyAlignment="1">
      <alignment horizontal="center" vertical="top"/>
    </xf>
    <xf numFmtId="0" fontId="17" fillId="0" borderId="0" xfId="0" applyFont="1" applyAlignment="1">
      <alignment wrapText="1"/>
    </xf>
    <xf numFmtId="0" fontId="17" fillId="0" borderId="0" xfId="0" applyFont="1" applyAlignment="1">
      <alignment horizontal="left" vertical="top" wrapText="1"/>
    </xf>
    <xf numFmtId="4" fontId="17" fillId="0" borderId="0" xfId="0" applyNumberFormat="1" applyFont="1" applyAlignment="1">
      <alignment horizontal="left" vertical="top" wrapText="1"/>
    </xf>
    <xf numFmtId="0" fontId="25" fillId="0" borderId="2" xfId="0" applyFont="1" applyBorder="1" applyAlignment="1">
      <alignment horizontal="left" vertical="top" wrapText="1"/>
    </xf>
    <xf numFmtId="0" fontId="25" fillId="0" borderId="4" xfId="0" applyFont="1" applyBorder="1" applyAlignment="1">
      <alignment horizontal="left" vertical="top" wrapText="1"/>
    </xf>
    <xf numFmtId="0" fontId="17" fillId="0" borderId="2" xfId="0" applyFont="1" applyBorder="1" applyAlignment="1">
      <alignment horizontal="left" vertical="top" wrapText="1"/>
    </xf>
    <xf numFmtId="4" fontId="17" fillId="0" borderId="2" xfId="0" applyNumberFormat="1" applyFont="1" applyBorder="1" applyAlignment="1">
      <alignment horizontal="left" vertical="top" wrapText="1"/>
    </xf>
    <xf numFmtId="0" fontId="25" fillId="6" borderId="5" xfId="0" applyFont="1" applyFill="1" applyBorder="1" applyAlignment="1">
      <alignment horizontal="left" vertical="top" wrapText="1"/>
    </xf>
    <xf numFmtId="0" fontId="26" fillId="6" borderId="2" xfId="0" applyFont="1" applyFill="1" applyBorder="1" applyAlignment="1">
      <alignment horizontal="left" vertical="top" wrapText="1"/>
    </xf>
    <xf numFmtId="4" fontId="17" fillId="0" borderId="2" xfId="0" applyNumberFormat="1" applyFont="1" applyBorder="1" applyAlignment="1">
      <alignment vertical="top" wrapText="1"/>
    </xf>
    <xf numFmtId="3" fontId="17" fillId="0" borderId="2" xfId="0" applyNumberFormat="1" applyFont="1" applyBorder="1" applyAlignment="1">
      <alignment horizontal="left" vertical="top" wrapText="1"/>
    </xf>
    <xf numFmtId="0" fontId="17" fillId="0" borderId="2" xfId="0" applyFont="1" applyBorder="1" applyAlignment="1">
      <alignment wrapText="1"/>
    </xf>
    <xf numFmtId="0" fontId="17" fillId="0" borderId="1" xfId="0" applyFont="1" applyBorder="1" applyAlignment="1">
      <alignment horizontal="left" vertical="top" wrapText="1"/>
    </xf>
    <xf numFmtId="3" fontId="17" fillId="0" borderId="1" xfId="0" applyNumberFormat="1" applyFont="1" applyBorder="1" applyAlignment="1">
      <alignment horizontal="left" vertical="top" wrapText="1"/>
    </xf>
    <xf numFmtId="0" fontId="17" fillId="2" borderId="1" xfId="0" applyFont="1" applyFill="1" applyBorder="1" applyAlignment="1">
      <alignment vertical="top" wrapText="1"/>
    </xf>
    <xf numFmtId="4" fontId="17" fillId="0" borderId="2" xfId="0" applyNumberFormat="1" applyFont="1" applyBorder="1" applyAlignment="1">
      <alignment wrapText="1"/>
    </xf>
    <xf numFmtId="2" fontId="17" fillId="0" borderId="2" xfId="0" applyNumberFormat="1" applyFont="1" applyBorder="1" applyAlignment="1">
      <alignment horizontal="left" vertical="top" wrapText="1"/>
    </xf>
    <xf numFmtId="0" fontId="27" fillId="0" borderId="2" xfId="0" applyFont="1" applyBorder="1" applyAlignment="1">
      <alignment vertical="top" wrapText="1"/>
    </xf>
    <xf numFmtId="0" fontId="28" fillId="0" borderId="2" xfId="0" applyFont="1" applyBorder="1" applyAlignment="1">
      <alignment wrapText="1"/>
    </xf>
    <xf numFmtId="0" fontId="26" fillId="7" borderId="0" xfId="0" applyFont="1" applyFill="1" applyAlignment="1">
      <alignment horizontal="left" vertical="top" wrapText="1"/>
    </xf>
    <xf numFmtId="0" fontId="26" fillId="7" borderId="0" xfId="0" applyFont="1" applyFill="1" applyAlignment="1">
      <alignment wrapText="1"/>
    </xf>
    <xf numFmtId="0" fontId="17" fillId="7" borderId="2" xfId="0" applyFont="1" applyFill="1" applyBorder="1" applyAlignment="1">
      <alignment wrapText="1"/>
    </xf>
    <xf numFmtId="0" fontId="17" fillId="7" borderId="2" xfId="0" applyFont="1" applyFill="1" applyBorder="1" applyAlignment="1">
      <alignment horizontal="left" vertical="top" wrapText="1"/>
    </xf>
    <xf numFmtId="4" fontId="17" fillId="7" borderId="2" xfId="0" applyNumberFormat="1" applyFont="1" applyFill="1" applyBorder="1" applyAlignment="1">
      <alignment horizontal="left" vertical="top" wrapText="1"/>
    </xf>
    <xf numFmtId="0" fontId="17" fillId="0" borderId="4" xfId="0" applyFont="1" applyBorder="1" applyAlignment="1">
      <alignment horizontal="left" vertical="top" wrapText="1"/>
    </xf>
    <xf numFmtId="0" fontId="17" fillId="8" borderId="2" xfId="0" applyFont="1" applyFill="1" applyBorder="1" applyAlignment="1">
      <alignment wrapText="1"/>
    </xf>
    <xf numFmtId="0" fontId="17" fillId="8" borderId="2" xfId="0" applyFont="1" applyFill="1" applyBorder="1" applyAlignment="1">
      <alignment horizontal="left" vertical="top" wrapText="1"/>
    </xf>
    <xf numFmtId="4" fontId="17" fillId="8" borderId="2" xfId="0" applyNumberFormat="1" applyFont="1" applyFill="1" applyBorder="1" applyAlignment="1">
      <alignment horizontal="left" vertical="top" wrapText="1"/>
    </xf>
    <xf numFmtId="0" fontId="17" fillId="2" borderId="4" xfId="0" applyFont="1" applyFill="1" applyBorder="1" applyAlignment="1">
      <alignment vertical="top" wrapText="1"/>
    </xf>
    <xf numFmtId="0" fontId="17" fillId="2" borderId="4" xfId="0" applyFont="1" applyFill="1" applyBorder="1" applyAlignment="1">
      <alignment horizontal="left" vertical="top" wrapText="1"/>
    </xf>
    <xf numFmtId="0" fontId="17" fillId="0" borderId="4" xfId="0" applyFont="1" applyBorder="1" applyAlignment="1">
      <alignment wrapText="1"/>
    </xf>
    <xf numFmtId="0" fontId="27" fillId="0" borderId="2" xfId="0" applyFont="1" applyBorder="1" applyAlignment="1">
      <alignment horizontal="center" wrapText="1"/>
    </xf>
    <xf numFmtId="0" fontId="29" fillId="0" borderId="0" xfId="0" applyFont="1" applyAlignment="1">
      <alignment vertical="center"/>
    </xf>
    <xf numFmtId="0" fontId="2" fillId="0" borderId="0" xfId="0" applyFont="1"/>
    <xf numFmtId="0" fontId="9" fillId="0" borderId="1" xfId="0" applyFont="1" applyBorder="1" applyAlignment="1">
      <alignment horizontal="center" vertical="center"/>
    </xf>
    <xf numFmtId="2" fontId="9" fillId="0" borderId="1" xfId="0" applyNumberFormat="1" applyFont="1" applyBorder="1" applyAlignment="1">
      <alignment horizontal="center" vertical="center"/>
    </xf>
    <xf numFmtId="0" fontId="0" fillId="0" borderId="0" xfId="0" applyAlignment="1">
      <alignment horizontal="center" vertical="center"/>
    </xf>
    <xf numFmtId="0" fontId="1" fillId="0" borderId="0" xfId="0" applyFont="1" applyAlignment="1">
      <alignment horizontal="center"/>
    </xf>
    <xf numFmtId="0" fontId="5" fillId="0" borderId="0" xfId="0" applyFont="1" applyAlignment="1">
      <alignment horizontal="left" vertical="center"/>
    </xf>
    <xf numFmtId="0" fontId="9" fillId="2" borderId="2"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22" fillId="0" borderId="1" xfId="0" applyFont="1" applyBorder="1" applyAlignment="1">
      <alignment horizontal="center" vertical="center" wrapText="1"/>
    </xf>
    <xf numFmtId="0" fontId="22" fillId="0" borderId="3" xfId="0" applyFont="1" applyBorder="1" applyAlignment="1">
      <alignment horizontal="center" vertical="center"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2" borderId="1" xfId="0" applyFont="1" applyFill="1" applyBorder="1" applyAlignment="1">
      <alignment horizontal="left" vertical="top" wrapText="1"/>
    </xf>
    <xf numFmtId="0" fontId="9" fillId="2" borderId="8" xfId="0" applyFont="1" applyFill="1" applyBorder="1" applyAlignment="1">
      <alignment horizontal="left" vertical="top" wrapText="1"/>
    </xf>
    <xf numFmtId="0" fontId="9" fillId="2" borderId="3" xfId="0" applyFont="1" applyFill="1" applyBorder="1" applyAlignment="1">
      <alignment horizontal="left" vertical="top" wrapText="1"/>
    </xf>
    <xf numFmtId="0" fontId="18" fillId="3" borderId="9" xfId="0" applyFont="1" applyFill="1" applyBorder="1" applyAlignment="1">
      <alignment horizontal="center"/>
    </xf>
    <xf numFmtId="0" fontId="18" fillId="3" borderId="12" xfId="0" applyFont="1" applyFill="1" applyBorder="1" applyAlignment="1">
      <alignment horizontal="center"/>
    </xf>
    <xf numFmtId="0" fontId="18" fillId="3" borderId="13" xfId="0" applyFont="1" applyFill="1" applyBorder="1" applyAlignment="1">
      <alignment horizontal="center"/>
    </xf>
    <xf numFmtId="0" fontId="18" fillId="3" borderId="15" xfId="0" applyFont="1" applyFill="1" applyBorder="1" applyAlignment="1">
      <alignment horizontal="center"/>
    </xf>
    <xf numFmtId="0" fontId="18" fillId="3" borderId="0" xfId="0" applyFont="1" applyFill="1" applyAlignment="1">
      <alignment horizontal="center"/>
    </xf>
    <xf numFmtId="0" fontId="18" fillId="3" borderId="11" xfId="0" applyFont="1" applyFill="1" applyBorder="1" applyAlignment="1">
      <alignment horizontal="center"/>
    </xf>
    <xf numFmtId="0" fontId="18" fillId="3" borderId="10" xfId="0" applyFont="1" applyFill="1" applyBorder="1" applyAlignment="1">
      <alignment horizontal="center"/>
    </xf>
    <xf numFmtId="0" fontId="18" fillId="3" borderId="7" xfId="0" applyFont="1" applyFill="1" applyBorder="1" applyAlignment="1">
      <alignment horizontal="center"/>
    </xf>
    <xf numFmtId="0" fontId="18" fillId="3" borderId="14" xfId="0" applyFont="1" applyFill="1" applyBorder="1" applyAlignment="1">
      <alignment horizontal="center"/>
    </xf>
    <xf numFmtId="0" fontId="19" fillId="0" borderId="1" xfId="0" applyFont="1" applyBorder="1" applyAlignment="1">
      <alignment horizontal="center" vertical="center" wrapText="1"/>
    </xf>
    <xf numFmtId="0" fontId="19" fillId="0" borderId="3" xfId="0" applyFont="1" applyBorder="1" applyAlignment="1">
      <alignment horizontal="center" vertical="center" wrapText="1"/>
    </xf>
    <xf numFmtId="0" fontId="9" fillId="0" borderId="1" xfId="0" applyFont="1" applyBorder="1" applyAlignment="1">
      <alignment horizontal="left" vertical="top" wrapText="1"/>
    </xf>
    <xf numFmtId="0" fontId="9" fillId="0" borderId="8" xfId="0" applyFont="1" applyBorder="1" applyAlignment="1">
      <alignment horizontal="left" vertical="top" wrapText="1"/>
    </xf>
    <xf numFmtId="0" fontId="9" fillId="0" borderId="3" xfId="0" applyFont="1" applyBorder="1" applyAlignment="1">
      <alignment horizontal="left" vertical="top"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19" fillId="3" borderId="4"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9" fillId="3" borderId="1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9" xfId="0" applyFont="1" applyFill="1" applyBorder="1" applyAlignment="1">
      <alignment horizontal="left" vertical="top" wrapText="1"/>
    </xf>
    <xf numFmtId="0" fontId="9" fillId="2" borderId="10" xfId="0" applyFont="1" applyFill="1" applyBorder="1" applyAlignment="1">
      <alignment horizontal="left" vertical="top" wrapText="1"/>
    </xf>
    <xf numFmtId="0" fontId="20" fillId="3" borderId="4"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13" xfId="0" applyFont="1" applyFill="1" applyBorder="1" applyAlignment="1">
      <alignment horizontal="center" vertical="center" wrapText="1"/>
    </xf>
    <xf numFmtId="0" fontId="19" fillId="0" borderId="1" xfId="0" applyFont="1" applyBorder="1" applyAlignment="1">
      <alignment horizontal="center" vertical="top" wrapText="1"/>
    </xf>
    <xf numFmtId="0" fontId="19" fillId="0" borderId="3" xfId="0" applyFont="1" applyBorder="1" applyAlignment="1">
      <alignment horizontal="center" vertical="top"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3" borderId="13" xfId="0" applyFont="1" applyFill="1" applyBorder="1" applyAlignment="1">
      <alignment horizontal="center" vertical="center" wrapText="1"/>
    </xf>
    <xf numFmtId="0" fontId="19" fillId="3" borderId="9"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3" borderId="0" xfId="0" applyFont="1" applyFill="1" applyAlignment="1">
      <alignment horizontal="center" vertical="center" wrapText="1"/>
    </xf>
    <xf numFmtId="0" fontId="19" fillId="3" borderId="11"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3" borderId="7" xfId="0" applyFont="1" applyFill="1" applyBorder="1" applyAlignment="1">
      <alignment horizontal="center" vertical="center" wrapText="1"/>
    </xf>
    <xf numFmtId="0" fontId="19" fillId="3" borderId="14" xfId="0" applyFont="1" applyFill="1" applyBorder="1" applyAlignment="1">
      <alignment horizontal="center" vertical="center" wrapText="1"/>
    </xf>
    <xf numFmtId="0" fontId="19" fillId="3" borderId="6" xfId="0" applyFont="1" applyFill="1" applyBorder="1" applyAlignment="1">
      <alignment horizontal="center" vertical="center" wrapText="1"/>
    </xf>
    <xf numFmtId="4" fontId="19" fillId="3" borderId="9" xfId="0" applyNumberFormat="1" applyFont="1" applyFill="1" applyBorder="1" applyAlignment="1">
      <alignment horizontal="center" vertical="center" wrapText="1"/>
    </xf>
    <xf numFmtId="4" fontId="19" fillId="3" borderId="12" xfId="0" applyNumberFormat="1" applyFont="1" applyFill="1" applyBorder="1" applyAlignment="1">
      <alignment horizontal="center" vertical="center" wrapText="1"/>
    </xf>
    <xf numFmtId="4" fontId="19" fillId="3" borderId="13" xfId="0" applyNumberFormat="1" applyFont="1" applyFill="1" applyBorder="1" applyAlignment="1">
      <alignment horizontal="center" vertical="center" wrapText="1"/>
    </xf>
    <xf numFmtId="4" fontId="19" fillId="3" borderId="15" xfId="0" applyNumberFormat="1" applyFont="1" applyFill="1" applyBorder="1" applyAlignment="1">
      <alignment horizontal="center" vertical="center" wrapText="1"/>
    </xf>
    <xf numFmtId="4" fontId="19" fillId="3" borderId="0" xfId="0" applyNumberFormat="1" applyFont="1" applyFill="1" applyAlignment="1">
      <alignment horizontal="center" vertical="center" wrapText="1"/>
    </xf>
    <xf numFmtId="4" fontId="19" fillId="3" borderId="11" xfId="0" applyNumberFormat="1" applyFont="1" applyFill="1" applyBorder="1" applyAlignment="1">
      <alignment horizontal="center" vertical="center" wrapText="1"/>
    </xf>
    <xf numFmtId="4" fontId="19" fillId="3" borderId="10" xfId="0" applyNumberFormat="1" applyFont="1" applyFill="1" applyBorder="1" applyAlignment="1">
      <alignment horizontal="center" vertical="center" wrapText="1"/>
    </xf>
    <xf numFmtId="4" fontId="19" fillId="3" borderId="7" xfId="0" applyNumberFormat="1" applyFont="1" applyFill="1" applyBorder="1" applyAlignment="1">
      <alignment horizontal="center" vertical="center" wrapText="1"/>
    </xf>
    <xf numFmtId="4" fontId="19" fillId="3" borderId="14"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9"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20" fillId="3" borderId="6" xfId="0" applyFont="1" applyFill="1" applyBorder="1" applyAlignment="1">
      <alignment horizontal="center" vertical="center" wrapText="1"/>
    </xf>
    <xf numFmtId="0" fontId="18" fillId="5" borderId="12" xfId="0" applyFont="1" applyFill="1" applyBorder="1" applyAlignment="1">
      <alignment horizontal="center"/>
    </xf>
    <xf numFmtId="0" fontId="18" fillId="5" borderId="13" xfId="0" applyFont="1" applyFill="1" applyBorder="1" applyAlignment="1">
      <alignment horizontal="center"/>
    </xf>
    <xf numFmtId="0" fontId="18" fillId="5" borderId="0" xfId="0" applyFont="1" applyFill="1" applyAlignment="1">
      <alignment horizontal="center"/>
    </xf>
    <xf numFmtId="0" fontId="18" fillId="5" borderId="11" xfId="0" applyFont="1" applyFill="1" applyBorder="1" applyAlignment="1">
      <alignment horizontal="center"/>
    </xf>
    <xf numFmtId="0" fontId="18" fillId="5" borderId="7" xfId="0" applyFont="1" applyFill="1" applyBorder="1" applyAlignment="1">
      <alignment horizontal="center"/>
    </xf>
    <xf numFmtId="0" fontId="18" fillId="5" borderId="14" xfId="0" applyFont="1" applyFill="1" applyBorder="1" applyAlignment="1">
      <alignment horizontal="center"/>
    </xf>
    <xf numFmtId="0" fontId="9" fillId="2" borderId="9" xfId="0" applyFont="1" applyFill="1" applyBorder="1" applyAlignment="1">
      <alignment vertical="top" wrapText="1"/>
    </xf>
    <xf numFmtId="0" fontId="9" fillId="2" borderId="10" xfId="0" applyFont="1" applyFill="1" applyBorder="1" applyAlignment="1">
      <alignment vertical="top" wrapText="1"/>
    </xf>
    <xf numFmtId="0" fontId="9" fillId="0" borderId="9" xfId="0" applyFont="1" applyBorder="1" applyAlignment="1">
      <alignment vertical="top" wrapText="1"/>
    </xf>
    <xf numFmtId="0" fontId="9" fillId="0" borderId="10" xfId="0" applyFont="1" applyBorder="1" applyAlignment="1">
      <alignment vertical="top" wrapText="1"/>
    </xf>
    <xf numFmtId="10" fontId="16" fillId="0" borderId="2" xfId="2" applyNumberFormat="1" applyFont="1" applyBorder="1" applyAlignment="1">
      <alignment horizontal="center" vertical="center" wrapText="1"/>
    </xf>
    <xf numFmtId="0" fontId="7"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3" fillId="0" borderId="2" xfId="0" applyFont="1" applyBorder="1" applyAlignment="1">
      <alignment horizontal="left" vertical="top" wrapText="1"/>
    </xf>
    <xf numFmtId="0" fontId="9" fillId="0" borderId="15" xfId="0" applyFont="1" applyBorder="1" applyAlignment="1">
      <alignment horizontal="left" vertical="top" wrapText="1"/>
    </xf>
    <xf numFmtId="0" fontId="19" fillId="0" borderId="8" xfId="0" applyFont="1" applyBorder="1" applyAlignment="1">
      <alignment horizontal="center" vertical="center" wrapText="1"/>
    </xf>
    <xf numFmtId="0" fontId="20" fillId="3" borderId="10"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0" xfId="0" applyFont="1" applyFill="1" applyAlignment="1">
      <alignment horizontal="center" vertical="center" wrapText="1"/>
    </xf>
    <xf numFmtId="0" fontId="20" fillId="3" borderId="11" xfId="0" applyFont="1" applyFill="1" applyBorder="1" applyAlignment="1">
      <alignment horizontal="center" vertical="center" wrapText="1"/>
    </xf>
    <xf numFmtId="0" fontId="4" fillId="0" borderId="0" xfId="0" applyFont="1" applyAlignment="1">
      <alignment horizontal="center" vertical="center"/>
    </xf>
    <xf numFmtId="0" fontId="3" fillId="0" borderId="0" xfId="0" applyFont="1" applyAlignment="1">
      <alignment horizontal="center" vertical="center"/>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6" xfId="1"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5" fillId="0" borderId="7" xfId="0" applyFont="1" applyBorder="1" applyAlignment="1">
      <alignment horizontal="left" vertical="center" wrapText="1"/>
    </xf>
    <xf numFmtId="0" fontId="12"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9" fillId="0" borderId="1" xfId="0" applyFont="1" applyBorder="1" applyAlignment="1">
      <alignment horizontal="left" vertical="center" wrapText="1"/>
    </xf>
    <xf numFmtId="0" fontId="9" fillId="0" borderId="3" xfId="0" applyFont="1" applyBorder="1" applyAlignment="1">
      <alignment horizontal="left" vertical="center" wrapText="1"/>
    </xf>
    <xf numFmtId="0" fontId="9" fillId="0" borderId="8" xfId="0" applyFont="1" applyBorder="1" applyAlignment="1">
      <alignment horizontal="left" vertical="center" wrapText="1"/>
    </xf>
    <xf numFmtId="0" fontId="21" fillId="0" borderId="1" xfId="0" applyFont="1" applyBorder="1" applyAlignment="1">
      <alignment horizontal="left" vertical="center" wrapText="1"/>
    </xf>
    <xf numFmtId="49" fontId="9" fillId="0" borderId="1" xfId="0" applyNumberFormat="1" applyFont="1" applyBorder="1" applyAlignment="1">
      <alignment horizontal="center" vertical="top" wrapText="1"/>
    </xf>
    <xf numFmtId="49" fontId="9" fillId="0" borderId="3" xfId="0" applyNumberFormat="1" applyFont="1" applyBorder="1" applyAlignment="1">
      <alignment horizontal="center" vertical="top" wrapText="1"/>
    </xf>
    <xf numFmtId="0" fontId="19" fillId="0" borderId="1" xfId="0" applyFont="1" applyBorder="1" applyAlignment="1">
      <alignment horizontal="left" vertical="center" wrapText="1"/>
    </xf>
    <xf numFmtId="0" fontId="19" fillId="0" borderId="3" xfId="0" applyFont="1" applyBorder="1" applyAlignment="1">
      <alignment horizontal="left" vertical="center" wrapText="1"/>
    </xf>
    <xf numFmtId="0" fontId="9" fillId="2" borderId="2"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3" xfId="0" applyFont="1" applyFill="1" applyBorder="1" applyAlignment="1">
      <alignment horizontal="left" vertical="top" wrapText="1"/>
    </xf>
    <xf numFmtId="0" fontId="9" fillId="2" borderId="2" xfId="0" applyFont="1" applyFill="1" applyBorder="1" applyAlignment="1">
      <alignment horizontal="center" vertical="top" wrapText="1"/>
    </xf>
    <xf numFmtId="0" fontId="2" fillId="0" borderId="2" xfId="0" applyFont="1" applyBorder="1" applyAlignment="1">
      <alignment horizontal="left" vertical="top" wrapText="1"/>
    </xf>
    <xf numFmtId="0" fontId="17" fillId="0" borderId="4" xfId="0" applyFont="1" applyBorder="1" applyAlignment="1">
      <alignment vertical="top" wrapText="1"/>
    </xf>
    <xf numFmtId="0" fontId="17" fillId="0" borderId="5" xfId="0" applyFont="1" applyBorder="1" applyAlignment="1">
      <alignment vertical="top" wrapText="1"/>
    </xf>
    <xf numFmtId="0" fontId="17" fillId="0" borderId="6" xfId="0" applyFont="1" applyBorder="1" applyAlignment="1">
      <alignment vertical="top" wrapText="1"/>
    </xf>
    <xf numFmtId="0" fontId="17" fillId="0" borderId="2" xfId="0" applyFont="1" applyBorder="1" applyAlignment="1">
      <alignment vertical="top" wrapText="1"/>
    </xf>
    <xf numFmtId="0" fontId="26" fillId="8" borderId="4" xfId="0" applyFont="1" applyFill="1" applyBorder="1" applyAlignment="1">
      <alignment vertical="top" wrapText="1"/>
    </xf>
    <xf numFmtId="0" fontId="26" fillId="8" borderId="5" xfId="0" applyFont="1" applyFill="1" applyBorder="1" applyAlignment="1">
      <alignment vertical="top" wrapText="1"/>
    </xf>
    <xf numFmtId="0" fontId="26" fillId="6" borderId="2" xfId="0" applyFont="1" applyFill="1" applyBorder="1" applyAlignment="1">
      <alignment horizontal="center" wrapText="1"/>
    </xf>
    <xf numFmtId="0" fontId="26" fillId="7" borderId="2" xfId="0" applyFont="1" applyFill="1" applyBorder="1" applyAlignment="1">
      <alignment horizontal="center" wrapText="1"/>
    </xf>
    <xf numFmtId="0" fontId="25" fillId="6" borderId="4" xfId="0" applyFont="1" applyFill="1" applyBorder="1" applyAlignment="1">
      <alignment horizontal="left" vertical="top" wrapText="1"/>
    </xf>
    <xf numFmtId="0" fontId="25" fillId="6" borderId="5" xfId="0" applyFont="1" applyFill="1" applyBorder="1" applyAlignment="1">
      <alignment horizontal="left" vertical="top" wrapText="1"/>
    </xf>
    <xf numFmtId="0" fontId="25" fillId="6" borderId="5" xfId="0" applyFont="1" applyFill="1" applyBorder="1" applyAlignment="1">
      <alignment horizontal="center" vertical="top" wrapText="1"/>
    </xf>
    <xf numFmtId="0" fontId="26" fillId="0" borderId="2" xfId="0" applyFont="1" applyBorder="1" applyAlignment="1">
      <alignment horizontal="left" vertical="top" wrapText="1"/>
    </xf>
    <xf numFmtId="0" fontId="26" fillId="7" borderId="5" xfId="0" applyFont="1" applyFill="1" applyBorder="1" applyAlignment="1">
      <alignment horizontal="left" vertical="top" wrapText="1"/>
    </xf>
    <xf numFmtId="0" fontId="17" fillId="0" borderId="2" xfId="0" applyFont="1" applyBorder="1" applyAlignment="1">
      <alignment horizontal="left" vertical="top" wrapText="1"/>
    </xf>
  </cellXfs>
  <cellStyles count="3">
    <cellStyle name="Įprastas" xfId="0" builtinId="0"/>
    <cellStyle name="Įprastas 2" xfId="1" xr:uid="{00000000-0005-0000-0000-000001000000}"/>
    <cellStyle name="Procentai" xfId="2" builtinId="5"/>
  </cellStyles>
  <dxfs count="0"/>
  <tableStyles count="0" defaultTableStyle="TableStyleMedium2" defaultPivotStyle="PivotStyleLight16"/>
  <colors>
    <mruColors>
      <color rgb="FFFFCCCC"/>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Asta Levickaitė" id="{F82590DA-F3F1-4F4C-BDAC-A80C87CEBFD4}" userId="S::asta.levickaite@trpt.lt::03c6ffbc-0bbe-4ccc-abba-64e3c33c8fca"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N14" dT="2026-01-22T07:23:57.00" personId="{F82590DA-F3F1-4F4C-BDAC-A80C87CEBFD4}" id="{22482510-9C88-43BE-9DFD-A37575D11F2E}">
    <text xml:space="preserve">Vandentvarkos infrastruktūra yra esminė savivaldybės inžinerinė sistema, užtikrinanti gyventojų sveikatą, aplinkos apsaugą ir patikimą viešųjų paslaugų teikimą. Dalis vandens tiekimo ir nuotekų tvarkymo infrastruktūros yra nusidėvėjusi ir nebeatitinka šiuolaikinių techninių bei aplinkosauginių reikalavimų. Atsižvelgiant į griežtėjančius Europos Sąjungos teisės aktus, įskaitant numatomus reikalavimus dėl ketvirtinio nuotekų valymo etapo diegimo, būtina nuosekli infrastruktūros modernizacija. Pateikiami pagrindiniai modernizavimo poreikiai ir preliminarūs investicijų mastai, reikalingi ilgalaikiam paslaugų patikimumui užtikrinti.
Pagrindiniai vandentvarkos infrastruktūros plėtros ir modernizavimo poreikiai:
Senų vandentiekio tinklų nusidėvėjimas 
Problema. Dalis vandentiekio tinklų buvo įrengti prieš 40–50 metų, todėl pasižymi dideliais vandens nuostoliais ir dažnomis avarijomis. 
Preliminarus finansavimo poreikis. ~10–13 mln. Eur. 
Pagrindimas. Tinklų atnaujinimas sumažintų vandens nuostolius ir avarijų skaičių, mažintų eksploatacines sąnaudas bei užtikrintų patikimą ir nepertraukiamą vandens tiekimą gyventojams. 
2.	Nuotekų tinklų nusidėvėjimas 
Problema. Esami nuotekų tinklai nebeatitinka esamų ir prognozuojamų apkrovų, didėja užsikimšimų, išsiliejimų ir infiltracijos rizika. 
Preliminarus finansavimo poreikis. ~12–15 mln. Eur. 
Pagrindimas. Investicijos sumažintų aplinkos taršą, pagerintų gyvenamąją aplinką, sumažintų nuotekų valymo įrenginių apkrovą ir padidintų paslaugų patikimumą. 
3.	Tauragės nuotekų valymo įrenginių modernizavimas 
Problema. Esami nuotekų valymo įrenginiai ateityje gali nebeatitikti griežtėjančių Europos Sąjungos aplinkosaugos reikalavimų, įskaitant planuojamus reikalavimus dėl ketvirtinio (ketvirtojo) nuotekų valymo etapo diegimo, skirto mikroteršalų (farmacinių medžiagų, hormonų, pesticidų ir kitų cheminių junginių) šalinimui. Esama infrastruktūra nėra pritaikyta tokiems technologiniams sprendimams. 
Preliminarus finansavimo poreikis. ~15–20 mln. Eur. 
Pagrindimas. Modernizavimas sudarytų sąlygas diegti pažangias valymo technologijas, užtikrinančias efektyvesnį organinių medžiagų, maistinių medžiagų ir mikroteršalų šalinimą, sumažintų taršą Jūros upei, pagerintų paviršinių vandenų būklę ir užtikrintų atitiktį galiojantiems bei numatomiems ES teisės aktams ilgalaikėje perspektyvoje. 
4.	Geriamojo vandens gerinimo įrenginių atnaujinimas 
Problema. Kai kuriose rajono teritorijose fiksuojami padidėję vandenyje esančių mikroelementų kiekiai. 
Preliminarus finansavimo poreikis. ~2–3 mln. Eur. 
Pagrindimas. Geresnė vandens kokybė didintų gyventojų sveikatos apsaugą ir teikiamų paslaugų kokybę. 
5.	Išmaniosios vandens apskaitos diegimas 
Problema. Trūksta tikslios ir realiuoju laiku gaunamos informacijos apie vandens suvartojimą ir nuostolius. 
Preliminarus finansavimo poreikis. ~1–2 mln. Eur. 
Pagrindimas. Išmanioji apskaita leistų efektyviau kontroliuoti tinklus, mažinti vandens nuostolius, užtikrinti tikslią apskaitą ir patogesnę paslaugą vartotojams. 
6.	Nuotekų tinklų apsauga nuo potvynių 
Problema. Intensyvių liūčių metu lietaus vanduo perkrauna nuotekų tinklus. 
Preliminarus finansavimo poreikis. ~3 mln. Eur. 
Pagrindimas. Priemonės sumažintų užtvindymo riziką ir apsaugotų esamą infrastruktūrą. 
7.	Siurblinių modernizavimas ir automatizavimas 
Problema. Dalis siurblinių yra energetiškai neefektyvios ir reikalauja dažnos priežiūros. 
Preliminarus finansavimo poreikis. ~2 mln. Eur. 
Pagrindimas. Modernizavimas sumažintų elektros sąnaudas, avarijų riziką ir eksploatacinius kaštus. 
8.	Atsinaujinančių energijos šaltinių diegimas vandentvarkos objektuose 
Problema. Didelė priklausomybė nuo elektros energijos kainų svyravimų. 
Preliminarus finansavimo poreikis. ~1,5–2 mln. Eur. 
Pagrindimas. Sprendimai leistų mažinti veiklos sąnaudas, CO₂ emisijas ir didinti energetinį savarankiškumą. 
9.	Vandens tiekimo ir nuotekų tvarkymo patikimumo didinimas ekstremalių situacijų metu 
Problema. Nepakankamas rezervinis vandens tiekimas ir energijos užtikrinimas ekstremalių situacijų atvejais. 
Preliminarus finansavimo poreikis. ~5 mln. Eur. 
Pagrindimas. Užtikrinamas gyvybiškai svarbių paslaugų tęstinumas ekstremalių situacijų metu. 
10.	Integruotos lietaus vandens valdymo sistemos diegimas 
Problema. Trūksta koordinuotos paviršinių nuotekų valdymo sistemos, o intensyvios liūtys sukelia potvynius ir nuotekų tinklų perpildymą. 
Preliminarus finansavimo poreikis. ~8–10 mln. Eur. 
Pagrindimas. Integruota sistema leistų efektyviau planuoti tinklų plėtrą, mažinti potvynių riziką, užtikrinti nuotekų valymo efektyvumą ir didinti regiono atsparumą klimato kaitai. 
11.	Žaliosios infrastruktūros ir tvarių drenažo sistemų plėtra 
Problema. Urbanizuotose teritorijose padidėjęs paviršinių nuotekų srautas sukelia užtvindymus ir blogina mikroklimatą. 
Preliminarus finansavimo poreikis. ~5 mln. Eur. 
Pagrindimas. Lietaus sodai, infiltracijos baseinai, drenažo sprendimai ir žaliosios stogų sistemos mažintų potvynių riziką, gerintų oro kokybę ir biologinę įvairovę. 
12.	Įmonės automobilių ir specialiosios technikos parko atnaujinimas 
Problema. Dalis eksploatuojamų automobilių ir specialiosios technikos yra nusidėvėję, neefektyvūs, didina remonto sąnaudas, taršą ir riboja operatyvų reagavimą į avarijas. 
Preliminarus finansavimo poreikis. ~2 mln. Eur. 
Pagrindimas. Transporto parko atnaujinimas, įskaitant mažataršes ir elektrines transporto priemones, pagerintų avarijų likvidavimo operatyvumą, sumažintų kuro ir remonto sąnaudas, CO₂ emisijas ir prisidėtų prie Europos žaliojo kurso tikslų įgyvendinimo. 
Bendra preliminari investicijų suma ~66,5–82 mln. Eur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49"/>
  <sheetViews>
    <sheetView tabSelected="1" zoomScale="96" zoomScaleNormal="96" workbookViewId="0">
      <selection activeCell="R3" sqref="R3"/>
    </sheetView>
  </sheetViews>
  <sheetFormatPr defaultColWidth="9.1796875" defaultRowHeight="14.5" x14ac:dyDescent="0.35"/>
  <cols>
    <col min="1" max="1" width="6" customWidth="1"/>
    <col min="2" max="2" width="12.26953125" customWidth="1"/>
    <col min="3" max="3" width="12.453125" customWidth="1"/>
    <col min="4" max="4" width="27.453125" customWidth="1"/>
    <col min="5" max="5" width="10.453125" customWidth="1"/>
    <col min="6" max="6" width="10.1796875" style="84" customWidth="1"/>
    <col min="7" max="7" width="10.1796875" customWidth="1"/>
    <col min="8" max="8" width="11.81640625" customWidth="1"/>
    <col min="9" max="9" width="12.54296875" customWidth="1"/>
    <col min="10" max="10" width="11.81640625" bestFit="1" customWidth="1"/>
    <col min="11" max="11" width="10.453125" customWidth="1"/>
    <col min="12" max="14" width="11.26953125" bestFit="1" customWidth="1"/>
    <col min="15" max="16" width="10.7265625" customWidth="1"/>
    <col min="17" max="17" width="11.54296875" customWidth="1"/>
    <col min="18" max="18" width="10.54296875" customWidth="1"/>
    <col min="19" max="19" width="9.81640625" customWidth="1"/>
    <col min="20" max="20" width="11.1796875" customWidth="1"/>
    <col min="21" max="21" width="23.54296875" customWidth="1"/>
  </cols>
  <sheetData>
    <row r="1" spans="1:21" s="1" customFormat="1" ht="15" x14ac:dyDescent="0.35">
      <c r="F1" s="145"/>
      <c r="R1" s="146" t="s">
        <v>405</v>
      </c>
    </row>
    <row r="2" spans="1:21" s="1" customFormat="1" ht="15.5" x14ac:dyDescent="0.35">
      <c r="F2" s="145"/>
      <c r="R2" s="2" t="s">
        <v>410</v>
      </c>
    </row>
    <row r="3" spans="1:21" s="1" customFormat="1" ht="15.5" x14ac:dyDescent="0.35">
      <c r="F3" s="145"/>
      <c r="R3" s="2" t="s">
        <v>411</v>
      </c>
    </row>
    <row r="4" spans="1:21" s="1" customFormat="1" ht="15.5" x14ac:dyDescent="0.35">
      <c r="F4" s="145"/>
      <c r="P4" s="2"/>
      <c r="R4" s="141"/>
    </row>
    <row r="5" spans="1:21" ht="15" x14ac:dyDescent="0.35">
      <c r="A5" s="240" t="s">
        <v>25</v>
      </c>
      <c r="B5" s="240"/>
      <c r="C5" s="240"/>
      <c r="D5" s="240"/>
      <c r="E5" s="240"/>
      <c r="F5" s="240"/>
      <c r="G5" s="240"/>
      <c r="H5" s="240"/>
      <c r="I5" s="240"/>
      <c r="J5" s="240"/>
      <c r="K5" s="240"/>
      <c r="L5" s="240"/>
      <c r="M5" s="240"/>
      <c r="N5" s="240"/>
      <c r="O5" s="240"/>
      <c r="P5" s="240"/>
      <c r="Q5" s="240"/>
      <c r="R5" s="240"/>
      <c r="S5" s="240"/>
      <c r="T5" s="240"/>
      <c r="U5" s="240"/>
    </row>
    <row r="6" spans="1:21" ht="15.5" x14ac:dyDescent="0.35">
      <c r="A6" s="3"/>
      <c r="B6" s="3"/>
      <c r="C6" s="1"/>
      <c r="D6" s="2"/>
      <c r="E6" s="2"/>
      <c r="F6" s="85"/>
      <c r="G6" s="2"/>
      <c r="H6" s="2"/>
      <c r="I6" s="2"/>
      <c r="J6" s="2"/>
      <c r="K6" s="9"/>
      <c r="L6" s="2"/>
      <c r="M6" s="2"/>
      <c r="N6" s="2"/>
      <c r="O6" s="2"/>
      <c r="P6" s="2"/>
    </row>
    <row r="7" spans="1:21" ht="15" x14ac:dyDescent="0.35">
      <c r="A7" s="240" t="s">
        <v>269</v>
      </c>
      <c r="B7" s="240"/>
      <c r="C7" s="240"/>
      <c r="D7" s="240"/>
      <c r="E7" s="240"/>
      <c r="F7" s="240"/>
      <c r="G7" s="240"/>
      <c r="H7" s="240"/>
      <c r="I7" s="240"/>
      <c r="J7" s="240"/>
      <c r="K7" s="240"/>
      <c r="L7" s="240"/>
      <c r="M7" s="240"/>
      <c r="N7" s="240"/>
      <c r="O7" s="240"/>
      <c r="P7" s="240"/>
      <c r="Q7" s="240"/>
      <c r="R7" s="240"/>
      <c r="S7" s="240"/>
      <c r="T7" s="240"/>
      <c r="U7" s="240"/>
    </row>
    <row r="8" spans="1:21" ht="15.5" x14ac:dyDescent="0.35">
      <c r="A8" s="3"/>
      <c r="B8" s="3"/>
      <c r="C8" s="1"/>
      <c r="D8" s="2"/>
      <c r="E8" s="2"/>
      <c r="F8" s="85"/>
      <c r="G8" s="2"/>
      <c r="H8" s="2"/>
      <c r="I8" s="2"/>
      <c r="J8" s="2"/>
      <c r="L8" s="2"/>
      <c r="M8" s="2"/>
      <c r="N8" s="2"/>
      <c r="O8" s="2"/>
      <c r="P8" s="2"/>
    </row>
    <row r="9" spans="1:21" ht="15.5" x14ac:dyDescent="0.35">
      <c r="A9" s="241" t="s">
        <v>270</v>
      </c>
      <c r="B9" s="241"/>
      <c r="C9" s="241"/>
      <c r="D9" s="241"/>
      <c r="E9" s="241"/>
      <c r="F9" s="241"/>
      <c r="G9" s="241"/>
      <c r="H9" s="241"/>
      <c r="I9" s="241"/>
      <c r="J9" s="241"/>
      <c r="K9" s="241"/>
      <c r="L9" s="241"/>
      <c r="M9" s="241"/>
      <c r="N9" s="241"/>
      <c r="O9" s="241"/>
      <c r="P9" s="241"/>
      <c r="Q9" s="241"/>
      <c r="R9" s="241"/>
      <c r="S9" s="241"/>
      <c r="T9" s="241"/>
      <c r="U9" s="241"/>
    </row>
    <row r="10" spans="1:21" ht="15.5" x14ac:dyDescent="0.35">
      <c r="A10" s="3"/>
      <c r="B10" s="3"/>
      <c r="C10" s="1"/>
      <c r="D10" s="2"/>
      <c r="E10" s="2"/>
      <c r="F10" s="85"/>
      <c r="G10" s="2"/>
      <c r="H10" s="2"/>
      <c r="I10" s="2"/>
      <c r="J10" s="2"/>
      <c r="K10" s="9"/>
      <c r="L10" s="2"/>
      <c r="M10" s="2"/>
      <c r="N10" s="2"/>
      <c r="O10" s="2"/>
      <c r="P10" s="2"/>
    </row>
    <row r="11" spans="1:21" ht="15" x14ac:dyDescent="0.35">
      <c r="A11" s="253" t="s">
        <v>260</v>
      </c>
      <c r="B11" s="253"/>
      <c r="C11" s="253"/>
      <c r="D11" s="253"/>
      <c r="E11" s="253"/>
      <c r="F11" s="253"/>
      <c r="G11" s="253"/>
      <c r="H11" s="253"/>
      <c r="I11" s="253"/>
      <c r="J11" s="253"/>
      <c r="K11" s="253"/>
      <c r="L11" s="253"/>
      <c r="M11" s="253"/>
      <c r="N11" s="253"/>
      <c r="O11" s="253"/>
      <c r="P11" s="253"/>
      <c r="Q11" s="253"/>
      <c r="R11" s="253"/>
      <c r="S11" s="253"/>
      <c r="T11" s="253"/>
      <c r="U11" s="253"/>
    </row>
    <row r="12" spans="1:21" s="144" customFormat="1" ht="25.5" customHeight="1" x14ac:dyDescent="0.35">
      <c r="A12" s="242" t="s">
        <v>14</v>
      </c>
      <c r="B12" s="231" t="s">
        <v>5</v>
      </c>
      <c r="C12" s="247" t="s">
        <v>8</v>
      </c>
      <c r="D12" s="248"/>
      <c r="E12" s="248"/>
      <c r="F12" s="248"/>
      <c r="G12" s="248"/>
      <c r="H12" s="249"/>
      <c r="I12" s="244" t="s">
        <v>406</v>
      </c>
      <c r="J12" s="245"/>
      <c r="K12" s="245"/>
      <c r="L12" s="246"/>
      <c r="M12" s="247" t="s">
        <v>407</v>
      </c>
      <c r="N12" s="248"/>
      <c r="O12" s="248"/>
      <c r="P12" s="249"/>
      <c r="Q12" s="244" t="s">
        <v>408</v>
      </c>
      <c r="R12" s="245"/>
      <c r="S12" s="245"/>
      <c r="T12" s="246"/>
      <c r="U12" s="254" t="s">
        <v>409</v>
      </c>
    </row>
    <row r="13" spans="1:21" ht="98" customHeight="1" x14ac:dyDescent="0.35">
      <c r="A13" s="243"/>
      <c r="B13" s="232"/>
      <c r="C13" s="10" t="s">
        <v>1</v>
      </c>
      <c r="D13" s="10" t="s">
        <v>2</v>
      </c>
      <c r="E13" s="8" t="s">
        <v>9</v>
      </c>
      <c r="F13" s="8" t="s">
        <v>11</v>
      </c>
      <c r="G13" s="8" t="s">
        <v>17</v>
      </c>
      <c r="H13" s="8" t="s">
        <v>16</v>
      </c>
      <c r="I13" s="11" t="s">
        <v>3</v>
      </c>
      <c r="J13" s="8" t="s">
        <v>10</v>
      </c>
      <c r="K13" s="8" t="s">
        <v>7</v>
      </c>
      <c r="L13" s="6" t="s">
        <v>18</v>
      </c>
      <c r="M13" s="11" t="s">
        <v>3</v>
      </c>
      <c r="N13" s="8" t="s">
        <v>10</v>
      </c>
      <c r="O13" s="8" t="s">
        <v>7</v>
      </c>
      <c r="P13" s="6" t="s">
        <v>18</v>
      </c>
      <c r="Q13" s="11" t="s">
        <v>3</v>
      </c>
      <c r="R13" s="8" t="s">
        <v>10</v>
      </c>
      <c r="S13" s="8" t="s">
        <v>7</v>
      </c>
      <c r="T13" s="6" t="s">
        <v>18</v>
      </c>
      <c r="U13" s="255"/>
    </row>
    <row r="14" spans="1:21" s="1" customFormat="1" x14ac:dyDescent="0.35">
      <c r="A14" s="6">
        <v>1</v>
      </c>
      <c r="B14" s="6">
        <v>2</v>
      </c>
      <c r="C14" s="6">
        <v>3</v>
      </c>
      <c r="D14" s="6">
        <v>4</v>
      </c>
      <c r="E14" s="6">
        <v>5</v>
      </c>
      <c r="F14" s="6">
        <v>6</v>
      </c>
      <c r="G14" s="6">
        <v>7</v>
      </c>
      <c r="H14" s="6">
        <v>8</v>
      </c>
      <c r="I14" s="7">
        <v>9</v>
      </c>
      <c r="J14" s="6">
        <v>10</v>
      </c>
      <c r="K14" s="6">
        <v>11</v>
      </c>
      <c r="L14" s="6">
        <v>12</v>
      </c>
      <c r="M14" s="5">
        <v>13</v>
      </c>
      <c r="N14" s="5">
        <v>14</v>
      </c>
      <c r="O14" s="5">
        <v>15</v>
      </c>
      <c r="P14" s="5">
        <v>16</v>
      </c>
      <c r="Q14" s="7">
        <v>17</v>
      </c>
      <c r="R14" s="6">
        <v>18</v>
      </c>
      <c r="S14" s="6">
        <v>19</v>
      </c>
      <c r="T14" s="6">
        <v>20</v>
      </c>
      <c r="U14" s="29">
        <v>21</v>
      </c>
    </row>
    <row r="15" spans="1:21" s="1" customFormat="1" x14ac:dyDescent="0.35">
      <c r="A15" s="167" t="s">
        <v>6</v>
      </c>
      <c r="B15" s="167" t="s">
        <v>26</v>
      </c>
      <c r="C15" s="250"/>
      <c r="D15" s="251"/>
      <c r="E15" s="251"/>
      <c r="F15" s="251"/>
      <c r="G15" s="251"/>
      <c r="H15" s="252"/>
      <c r="I15" s="89">
        <f>I20+I25</f>
        <v>31549367.809999999</v>
      </c>
      <c r="J15" s="89">
        <f t="shared" ref="J15:T15" si="0">J20+J25</f>
        <v>26816955.789999999</v>
      </c>
      <c r="K15" s="89">
        <f t="shared" si="0"/>
        <v>0</v>
      </c>
      <c r="L15" s="89">
        <f t="shared" si="0"/>
        <v>4732412.0200000005</v>
      </c>
      <c r="M15" s="89">
        <f t="shared" si="0"/>
        <v>22888467.319999997</v>
      </c>
      <c r="N15" s="89">
        <f>N20+N25</f>
        <v>18339599.379999999</v>
      </c>
      <c r="O15" s="89">
        <f t="shared" ref="O15:P15" si="1">O20+O25</f>
        <v>0</v>
      </c>
      <c r="P15" s="89">
        <f t="shared" si="1"/>
        <v>4548867.9400000004</v>
      </c>
      <c r="Q15" s="17">
        <f>Q20+Q25</f>
        <v>4152433.4199999995</v>
      </c>
      <c r="R15" s="17">
        <f t="shared" si="0"/>
        <v>3473149.1599999997</v>
      </c>
      <c r="S15" s="17">
        <f t="shared" si="0"/>
        <v>0</v>
      </c>
      <c r="T15" s="17">
        <f t="shared" si="0"/>
        <v>679284.25999999978</v>
      </c>
      <c r="U15" s="30"/>
    </row>
    <row r="16" spans="1:21" s="1" customFormat="1" x14ac:dyDescent="0.35">
      <c r="A16" s="168"/>
      <c r="B16" s="168"/>
      <c r="C16" s="170" t="s">
        <v>30</v>
      </c>
      <c r="D16" s="151" t="s">
        <v>86</v>
      </c>
      <c r="E16" s="16">
        <v>67.3</v>
      </c>
      <c r="F16" s="142">
        <v>64.7</v>
      </c>
      <c r="G16" s="17">
        <v>68.7</v>
      </c>
      <c r="H16" s="19">
        <v>71.599999999999994</v>
      </c>
      <c r="I16" s="202"/>
      <c r="J16" s="203"/>
      <c r="K16" s="203"/>
      <c r="L16" s="203"/>
      <c r="M16" s="203"/>
      <c r="N16" s="203"/>
      <c r="O16" s="203"/>
      <c r="P16" s="203"/>
      <c r="Q16" s="203"/>
      <c r="R16" s="203"/>
      <c r="S16" s="203"/>
      <c r="T16" s="204"/>
      <c r="U16" s="256" t="s">
        <v>274</v>
      </c>
    </row>
    <row r="17" spans="1:21" s="1" customFormat="1" x14ac:dyDescent="0.35">
      <c r="A17" s="168"/>
      <c r="B17" s="168"/>
      <c r="C17" s="171"/>
      <c r="D17" s="152"/>
      <c r="E17" s="31" t="s">
        <v>96</v>
      </c>
      <c r="F17" s="31" t="s">
        <v>103</v>
      </c>
      <c r="G17" s="31" t="s">
        <v>97</v>
      </c>
      <c r="H17" s="32" t="s">
        <v>98</v>
      </c>
      <c r="I17" s="205"/>
      <c r="J17" s="206"/>
      <c r="K17" s="206"/>
      <c r="L17" s="206"/>
      <c r="M17" s="206"/>
      <c r="N17" s="206"/>
      <c r="O17" s="206"/>
      <c r="P17" s="206"/>
      <c r="Q17" s="206"/>
      <c r="R17" s="206"/>
      <c r="S17" s="206"/>
      <c r="T17" s="207"/>
      <c r="U17" s="257"/>
    </row>
    <row r="18" spans="1:21" s="1" customFormat="1" x14ac:dyDescent="0.35">
      <c r="A18" s="168"/>
      <c r="B18" s="168"/>
      <c r="C18" s="165" t="s">
        <v>30</v>
      </c>
      <c r="D18" s="151" t="s">
        <v>101</v>
      </c>
      <c r="E18" s="16">
        <v>14.4</v>
      </c>
      <c r="F18" s="142">
        <v>25.6</v>
      </c>
      <c r="G18" s="17">
        <v>17.3</v>
      </c>
      <c r="H18" s="19">
        <v>24.4</v>
      </c>
      <c r="I18" s="205"/>
      <c r="J18" s="206"/>
      <c r="K18" s="206"/>
      <c r="L18" s="206"/>
      <c r="M18" s="206"/>
      <c r="N18" s="206"/>
      <c r="O18" s="206"/>
      <c r="P18" s="206"/>
      <c r="Q18" s="206"/>
      <c r="R18" s="206"/>
      <c r="S18" s="206"/>
      <c r="T18" s="207"/>
      <c r="U18" s="256" t="s">
        <v>275</v>
      </c>
    </row>
    <row r="19" spans="1:21" s="1" customFormat="1" ht="35.15" customHeight="1" x14ac:dyDescent="0.35">
      <c r="A19" s="169"/>
      <c r="B19" s="169"/>
      <c r="C19" s="235"/>
      <c r="D19" s="234"/>
      <c r="E19" s="31" t="s">
        <v>99</v>
      </c>
      <c r="F19" s="31" t="s">
        <v>103</v>
      </c>
      <c r="G19" s="31" t="s">
        <v>97</v>
      </c>
      <c r="H19" s="32" t="s">
        <v>98</v>
      </c>
      <c r="I19" s="208"/>
      <c r="J19" s="209"/>
      <c r="K19" s="209"/>
      <c r="L19" s="209"/>
      <c r="M19" s="209"/>
      <c r="N19" s="209"/>
      <c r="O19" s="209"/>
      <c r="P19" s="209"/>
      <c r="Q19" s="209"/>
      <c r="R19" s="209"/>
      <c r="S19" s="209"/>
      <c r="T19" s="210"/>
      <c r="U19" s="257"/>
    </row>
    <row r="20" spans="1:21" s="1" customFormat="1" x14ac:dyDescent="0.35">
      <c r="A20" s="167" t="s">
        <v>4</v>
      </c>
      <c r="B20" s="151" t="s">
        <v>27</v>
      </c>
      <c r="C20" s="172"/>
      <c r="D20" s="173"/>
      <c r="E20" s="173"/>
      <c r="F20" s="173"/>
      <c r="G20" s="173"/>
      <c r="H20" s="201"/>
      <c r="I20" s="17">
        <v>6235436</v>
      </c>
      <c r="J20" s="17">
        <v>5300120</v>
      </c>
      <c r="K20" s="17"/>
      <c r="L20" s="17">
        <v>935316</v>
      </c>
      <c r="M20" s="17">
        <v>6212124.3600000003</v>
      </c>
      <c r="N20" s="17">
        <v>5280305.71</v>
      </c>
      <c r="P20" s="17">
        <f>M20-N20</f>
        <v>931818.65000000037</v>
      </c>
      <c r="Q20" s="17">
        <v>849248.49000000011</v>
      </c>
      <c r="R20" s="17">
        <v>842667.54999999993</v>
      </c>
      <c r="S20" s="17"/>
      <c r="T20" s="17">
        <v>6580.9400000000005</v>
      </c>
      <c r="U20" s="256" t="s">
        <v>192</v>
      </c>
    </row>
    <row r="21" spans="1:21" s="1" customFormat="1" x14ac:dyDescent="0.35">
      <c r="A21" s="168"/>
      <c r="B21" s="168"/>
      <c r="C21" s="170" t="s">
        <v>138</v>
      </c>
      <c r="D21" s="234" t="s">
        <v>28</v>
      </c>
      <c r="E21" s="25">
        <v>0</v>
      </c>
      <c r="F21" s="105">
        <v>0</v>
      </c>
      <c r="G21" s="25">
        <v>0</v>
      </c>
      <c r="H21" s="26">
        <v>22.5</v>
      </c>
      <c r="I21" s="202"/>
      <c r="J21" s="203"/>
      <c r="K21" s="203"/>
      <c r="L21" s="203"/>
      <c r="M21" s="203"/>
      <c r="N21" s="203"/>
      <c r="O21" s="203"/>
      <c r="P21" s="203"/>
      <c r="Q21" s="203"/>
      <c r="R21" s="203"/>
      <c r="S21" s="203"/>
      <c r="T21" s="204"/>
      <c r="U21" s="258"/>
    </row>
    <row r="22" spans="1:21" s="1" customFormat="1" ht="22.5" customHeight="1" x14ac:dyDescent="0.35">
      <c r="A22" s="168"/>
      <c r="B22" s="168"/>
      <c r="C22" s="171"/>
      <c r="D22" s="152"/>
      <c r="E22" s="23" t="s">
        <v>102</v>
      </c>
      <c r="F22" s="100" t="s">
        <v>97</v>
      </c>
      <c r="G22" s="23" t="s">
        <v>103</v>
      </c>
      <c r="H22" s="24" t="s">
        <v>104</v>
      </c>
      <c r="I22" s="205"/>
      <c r="J22" s="206"/>
      <c r="K22" s="206"/>
      <c r="L22" s="206"/>
      <c r="M22" s="206"/>
      <c r="N22" s="206"/>
      <c r="O22" s="206"/>
      <c r="P22" s="206"/>
      <c r="Q22" s="206"/>
      <c r="R22" s="206"/>
      <c r="S22" s="206"/>
      <c r="T22" s="207"/>
      <c r="U22" s="258"/>
    </row>
    <row r="23" spans="1:21" s="1" customFormat="1" x14ac:dyDescent="0.35">
      <c r="A23" s="168"/>
      <c r="B23" s="168"/>
      <c r="C23" s="170" t="s">
        <v>178</v>
      </c>
      <c r="D23" s="151" t="s">
        <v>29</v>
      </c>
      <c r="E23" s="25">
        <v>0</v>
      </c>
      <c r="F23" s="101">
        <v>0</v>
      </c>
      <c r="G23" s="17">
        <v>0</v>
      </c>
      <c r="H23" s="19">
        <v>200</v>
      </c>
      <c r="I23" s="205"/>
      <c r="J23" s="206"/>
      <c r="K23" s="206"/>
      <c r="L23" s="206"/>
      <c r="M23" s="206"/>
      <c r="N23" s="206"/>
      <c r="O23" s="206"/>
      <c r="P23" s="206"/>
      <c r="Q23" s="206"/>
      <c r="R23" s="206"/>
      <c r="S23" s="206"/>
      <c r="T23" s="207"/>
      <c r="U23" s="258"/>
    </row>
    <row r="24" spans="1:21" s="1" customFormat="1" ht="21.65" customHeight="1" x14ac:dyDescent="0.35">
      <c r="A24" s="169"/>
      <c r="B24" s="169"/>
      <c r="C24" s="171"/>
      <c r="D24" s="234"/>
      <c r="E24" s="55" t="s">
        <v>102</v>
      </c>
      <c r="F24" s="100" t="s">
        <v>97</v>
      </c>
      <c r="G24" s="31" t="s">
        <v>103</v>
      </c>
      <c r="H24" s="32" t="s">
        <v>104</v>
      </c>
      <c r="I24" s="208"/>
      <c r="J24" s="209"/>
      <c r="K24" s="209"/>
      <c r="L24" s="209"/>
      <c r="M24" s="209"/>
      <c r="N24" s="209"/>
      <c r="O24" s="209"/>
      <c r="P24" s="209"/>
      <c r="Q24" s="209"/>
      <c r="R24" s="209"/>
      <c r="S24" s="209"/>
      <c r="T24" s="210"/>
      <c r="U24" s="257"/>
    </row>
    <row r="25" spans="1:21" s="1" customFormat="1" x14ac:dyDescent="0.35">
      <c r="A25" s="167" t="s">
        <v>31</v>
      </c>
      <c r="B25" s="167" t="s">
        <v>32</v>
      </c>
      <c r="C25" s="36"/>
      <c r="D25" s="40"/>
      <c r="E25" s="41"/>
      <c r="F25" s="41"/>
      <c r="G25" s="42"/>
      <c r="H25" s="43"/>
      <c r="I25" s="60">
        <v>25313931.809999999</v>
      </c>
      <c r="J25" s="60">
        <v>21516835.789999999</v>
      </c>
      <c r="K25" s="60"/>
      <c r="L25" s="60">
        <v>3797096.0200000005</v>
      </c>
      <c r="M25" s="60">
        <v>16676342.959999997</v>
      </c>
      <c r="N25" s="60">
        <v>13059293.67</v>
      </c>
      <c r="P25" s="60">
        <v>3617049.29</v>
      </c>
      <c r="Q25" s="104">
        <v>3303184.9299999992</v>
      </c>
      <c r="R25" s="60">
        <v>2630481.61</v>
      </c>
      <c r="S25" s="60">
        <v>0</v>
      </c>
      <c r="T25" s="60">
        <v>672703.31999999983</v>
      </c>
      <c r="U25" s="256" t="s">
        <v>193</v>
      </c>
    </row>
    <row r="26" spans="1:21" s="1" customFormat="1" x14ac:dyDescent="0.35">
      <c r="A26" s="168"/>
      <c r="B26" s="168"/>
      <c r="C26" s="170" t="s">
        <v>138</v>
      </c>
      <c r="D26" s="151" t="s">
        <v>28</v>
      </c>
      <c r="E26" s="27">
        <v>0</v>
      </c>
      <c r="F26" s="101">
        <v>0</v>
      </c>
      <c r="G26" s="17">
        <v>0</v>
      </c>
      <c r="H26" s="17">
        <v>268.5</v>
      </c>
      <c r="I26" s="202"/>
      <c r="J26" s="203"/>
      <c r="K26" s="203"/>
      <c r="L26" s="203"/>
      <c r="M26" s="203"/>
      <c r="N26" s="203"/>
      <c r="O26" s="203"/>
      <c r="P26" s="203"/>
      <c r="Q26" s="203"/>
      <c r="R26" s="203"/>
      <c r="S26" s="203"/>
      <c r="T26" s="204"/>
      <c r="U26" s="258"/>
    </row>
    <row r="27" spans="1:21" s="1" customFormat="1" ht="26.15" customHeight="1" x14ac:dyDescent="0.35">
      <c r="A27" s="168"/>
      <c r="B27" s="168"/>
      <c r="C27" s="171"/>
      <c r="D27" s="152"/>
      <c r="E27" s="23" t="s">
        <v>102</v>
      </c>
      <c r="F27" s="100" t="s">
        <v>97</v>
      </c>
      <c r="G27" s="23" t="s">
        <v>103</v>
      </c>
      <c r="H27" s="23" t="s">
        <v>104</v>
      </c>
      <c r="I27" s="205"/>
      <c r="J27" s="206"/>
      <c r="K27" s="206"/>
      <c r="L27" s="206"/>
      <c r="M27" s="206"/>
      <c r="N27" s="206"/>
      <c r="O27" s="206"/>
      <c r="P27" s="206"/>
      <c r="Q27" s="206"/>
      <c r="R27" s="206"/>
      <c r="S27" s="206"/>
      <c r="T27" s="207"/>
      <c r="U27" s="258"/>
    </row>
    <row r="28" spans="1:21" s="1" customFormat="1" x14ac:dyDescent="0.35">
      <c r="A28" s="168"/>
      <c r="B28" s="168"/>
      <c r="C28" s="170" t="s">
        <v>178</v>
      </c>
      <c r="D28" s="151" t="s">
        <v>29</v>
      </c>
      <c r="E28" s="27">
        <v>0</v>
      </c>
      <c r="F28" s="101">
        <v>0</v>
      </c>
      <c r="G28" s="17">
        <v>0</v>
      </c>
      <c r="H28" s="17">
        <v>39199</v>
      </c>
      <c r="I28" s="205"/>
      <c r="J28" s="206"/>
      <c r="K28" s="206"/>
      <c r="L28" s="206"/>
      <c r="M28" s="206"/>
      <c r="N28" s="206"/>
      <c r="O28" s="206"/>
      <c r="P28" s="206"/>
      <c r="Q28" s="206"/>
      <c r="R28" s="206"/>
      <c r="S28" s="206"/>
      <c r="T28" s="207"/>
      <c r="U28" s="258"/>
    </row>
    <row r="29" spans="1:21" s="1" customFormat="1" ht="21.65" customHeight="1" x14ac:dyDescent="0.35">
      <c r="A29" s="168"/>
      <c r="B29" s="168"/>
      <c r="C29" s="171"/>
      <c r="D29" s="152"/>
      <c r="E29" s="55" t="s">
        <v>102</v>
      </c>
      <c r="F29" s="100" t="s">
        <v>97</v>
      </c>
      <c r="G29" s="55" t="s">
        <v>103</v>
      </c>
      <c r="H29" s="55" t="s">
        <v>104</v>
      </c>
      <c r="I29" s="205"/>
      <c r="J29" s="206"/>
      <c r="K29" s="206"/>
      <c r="L29" s="206"/>
      <c r="M29" s="206"/>
      <c r="N29" s="206"/>
      <c r="O29" s="206"/>
      <c r="P29" s="206"/>
      <c r="Q29" s="206"/>
      <c r="R29" s="206"/>
      <c r="S29" s="206"/>
      <c r="T29" s="207"/>
      <c r="U29" s="258"/>
    </row>
    <row r="30" spans="1:21" s="1" customFormat="1" x14ac:dyDescent="0.35">
      <c r="A30" s="168"/>
      <c r="B30" s="168"/>
      <c r="C30" s="170" t="s">
        <v>181</v>
      </c>
      <c r="D30" s="151" t="s">
        <v>179</v>
      </c>
      <c r="E30" s="27">
        <v>0</v>
      </c>
      <c r="F30" s="101">
        <v>0</v>
      </c>
      <c r="G30" s="17">
        <v>0</v>
      </c>
      <c r="H30" s="17">
        <v>1700</v>
      </c>
      <c r="I30" s="205"/>
      <c r="J30" s="206"/>
      <c r="K30" s="206"/>
      <c r="L30" s="206"/>
      <c r="M30" s="206"/>
      <c r="N30" s="206"/>
      <c r="O30" s="206"/>
      <c r="P30" s="206"/>
      <c r="Q30" s="206"/>
      <c r="R30" s="206"/>
      <c r="S30" s="206"/>
      <c r="T30" s="207"/>
      <c r="U30" s="258"/>
    </row>
    <row r="31" spans="1:21" s="1" customFormat="1" ht="22.5" customHeight="1" x14ac:dyDescent="0.35">
      <c r="A31" s="169"/>
      <c r="B31" s="169"/>
      <c r="C31" s="171"/>
      <c r="D31" s="152"/>
      <c r="E31" s="55" t="s">
        <v>102</v>
      </c>
      <c r="F31" s="100" t="s">
        <v>97</v>
      </c>
      <c r="G31" s="55" t="s">
        <v>103</v>
      </c>
      <c r="H31" s="55" t="s">
        <v>180</v>
      </c>
      <c r="I31" s="208"/>
      <c r="J31" s="209"/>
      <c r="K31" s="209"/>
      <c r="L31" s="209"/>
      <c r="M31" s="209"/>
      <c r="N31" s="209"/>
      <c r="O31" s="209"/>
      <c r="P31" s="209"/>
      <c r="Q31" s="209"/>
      <c r="R31" s="209"/>
      <c r="S31" s="209"/>
      <c r="T31" s="210"/>
      <c r="U31" s="257"/>
    </row>
    <row r="32" spans="1:21" s="1" customFormat="1" x14ac:dyDescent="0.35">
      <c r="A32" s="167" t="s">
        <v>12</v>
      </c>
      <c r="B32" s="167" t="s">
        <v>34</v>
      </c>
      <c r="C32" s="186"/>
      <c r="D32" s="187"/>
      <c r="E32" s="188"/>
      <c r="F32" s="188"/>
      <c r="G32" s="188"/>
      <c r="H32" s="189"/>
      <c r="I32" s="60">
        <f t="shared" ref="I32:T32" si="2">I49+I128</f>
        <v>48652884.950000003</v>
      </c>
      <c r="J32" s="60">
        <f t="shared" si="2"/>
        <v>41338978.640000001</v>
      </c>
      <c r="K32" s="60">
        <f t="shared" si="2"/>
        <v>0</v>
      </c>
      <c r="L32" s="60">
        <f t="shared" si="2"/>
        <v>7313906.3100000033</v>
      </c>
      <c r="M32" s="60">
        <f t="shared" si="2"/>
        <v>42818365.25</v>
      </c>
      <c r="N32" s="60">
        <f t="shared" si="2"/>
        <v>35286126.600000001</v>
      </c>
      <c r="O32" s="60">
        <f t="shared" si="2"/>
        <v>0</v>
      </c>
      <c r="P32" s="60">
        <f t="shared" si="2"/>
        <v>7532238.6500000004</v>
      </c>
      <c r="Q32" s="60">
        <f t="shared" si="2"/>
        <v>1719970.5400000005</v>
      </c>
      <c r="R32" s="60">
        <f t="shared" si="2"/>
        <v>1647538.0700000003</v>
      </c>
      <c r="S32" s="60">
        <f t="shared" si="2"/>
        <v>0</v>
      </c>
      <c r="T32" s="60">
        <f t="shared" si="2"/>
        <v>72432.470000000118</v>
      </c>
      <c r="U32" s="30"/>
    </row>
    <row r="33" spans="1:21" s="1" customFormat="1" ht="19.5" customHeight="1" x14ac:dyDescent="0.35">
      <c r="A33" s="168"/>
      <c r="B33" s="168"/>
      <c r="C33" s="165"/>
      <c r="D33" s="151" t="s">
        <v>78</v>
      </c>
      <c r="E33" s="27">
        <v>34.4</v>
      </c>
      <c r="F33" s="143">
        <v>42</v>
      </c>
      <c r="G33" s="17">
        <v>28.7</v>
      </c>
      <c r="H33" s="17">
        <v>21.9</v>
      </c>
      <c r="I33" s="202"/>
      <c r="J33" s="203"/>
      <c r="K33" s="203"/>
      <c r="L33" s="203"/>
      <c r="M33" s="203"/>
      <c r="N33" s="203"/>
      <c r="O33" s="203"/>
      <c r="P33" s="203"/>
      <c r="Q33" s="203"/>
      <c r="R33" s="203"/>
      <c r="S33" s="203"/>
      <c r="T33" s="204"/>
      <c r="U33" s="256" t="s">
        <v>276</v>
      </c>
    </row>
    <row r="34" spans="1:21" s="1" customFormat="1" ht="108" customHeight="1" x14ac:dyDescent="0.35">
      <c r="A34" s="168"/>
      <c r="B34" s="168"/>
      <c r="C34" s="166"/>
      <c r="D34" s="152"/>
      <c r="E34" s="31" t="s">
        <v>96</v>
      </c>
      <c r="F34" s="31" t="s">
        <v>103</v>
      </c>
      <c r="G34" s="31" t="s">
        <v>97</v>
      </c>
      <c r="H34" s="32" t="s">
        <v>98</v>
      </c>
      <c r="I34" s="205"/>
      <c r="J34" s="206"/>
      <c r="K34" s="206"/>
      <c r="L34" s="206"/>
      <c r="M34" s="206"/>
      <c r="N34" s="206"/>
      <c r="O34" s="206"/>
      <c r="P34" s="206"/>
      <c r="Q34" s="206"/>
      <c r="R34" s="206"/>
      <c r="S34" s="206"/>
      <c r="T34" s="207"/>
      <c r="U34" s="257"/>
    </row>
    <row r="35" spans="1:21" s="1" customFormat="1" ht="19.5" customHeight="1" x14ac:dyDescent="0.35">
      <c r="A35" s="168"/>
      <c r="B35" s="168"/>
      <c r="C35" s="165"/>
      <c r="D35" s="228" t="s">
        <v>79</v>
      </c>
      <c r="E35" s="27">
        <v>56</v>
      </c>
      <c r="F35" s="27">
        <v>56</v>
      </c>
      <c r="G35" s="27">
        <v>57</v>
      </c>
      <c r="H35" s="27">
        <v>65</v>
      </c>
      <c r="I35" s="205"/>
      <c r="J35" s="206"/>
      <c r="K35" s="206"/>
      <c r="L35" s="206"/>
      <c r="M35" s="206"/>
      <c r="N35" s="206"/>
      <c r="O35" s="206"/>
      <c r="P35" s="206"/>
      <c r="Q35" s="206"/>
      <c r="R35" s="206"/>
      <c r="S35" s="206"/>
      <c r="T35" s="207"/>
      <c r="U35" s="256" t="s">
        <v>277</v>
      </c>
    </row>
    <row r="36" spans="1:21" s="1" customFormat="1" ht="19.5" customHeight="1" x14ac:dyDescent="0.35">
      <c r="A36" s="168"/>
      <c r="B36" s="168"/>
      <c r="C36" s="166"/>
      <c r="D36" s="229"/>
      <c r="E36" s="31" t="s">
        <v>96</v>
      </c>
      <c r="F36" s="31" t="s">
        <v>103</v>
      </c>
      <c r="G36" s="31" t="s">
        <v>97</v>
      </c>
      <c r="H36" s="32" t="s">
        <v>98</v>
      </c>
      <c r="I36" s="205"/>
      <c r="J36" s="206"/>
      <c r="K36" s="206"/>
      <c r="L36" s="206"/>
      <c r="M36" s="206"/>
      <c r="N36" s="206"/>
      <c r="O36" s="206"/>
      <c r="P36" s="206"/>
      <c r="Q36" s="206"/>
      <c r="R36" s="206"/>
      <c r="S36" s="206"/>
      <c r="T36" s="207"/>
      <c r="U36" s="257"/>
    </row>
    <row r="37" spans="1:21" s="1" customFormat="1" ht="19.5" customHeight="1" x14ac:dyDescent="0.35">
      <c r="A37" s="168"/>
      <c r="B37" s="168"/>
      <c r="C37" s="165"/>
      <c r="D37" s="228" t="s">
        <v>80</v>
      </c>
      <c r="E37" s="27">
        <v>7</v>
      </c>
      <c r="F37" s="27">
        <v>12.1</v>
      </c>
      <c r="G37" s="17">
        <v>11</v>
      </c>
      <c r="H37" s="17">
        <v>13</v>
      </c>
      <c r="I37" s="205"/>
      <c r="J37" s="206"/>
      <c r="K37" s="206"/>
      <c r="L37" s="206"/>
      <c r="M37" s="206"/>
      <c r="N37" s="206"/>
      <c r="O37" s="206"/>
      <c r="P37" s="206"/>
      <c r="Q37" s="206"/>
      <c r="R37" s="206"/>
      <c r="S37" s="206"/>
      <c r="T37" s="207"/>
      <c r="U37" s="259" t="s">
        <v>278</v>
      </c>
    </row>
    <row r="38" spans="1:21" s="1" customFormat="1" ht="40" customHeight="1" x14ac:dyDescent="0.35">
      <c r="A38" s="168"/>
      <c r="B38" s="168"/>
      <c r="C38" s="166"/>
      <c r="D38" s="229"/>
      <c r="E38" s="31" t="s">
        <v>96</v>
      </c>
      <c r="F38" s="31" t="s">
        <v>106</v>
      </c>
      <c r="G38" s="31" t="s">
        <v>97</v>
      </c>
      <c r="H38" s="32" t="s">
        <v>98</v>
      </c>
      <c r="I38" s="205"/>
      <c r="J38" s="206"/>
      <c r="K38" s="206"/>
      <c r="L38" s="206"/>
      <c r="M38" s="206"/>
      <c r="N38" s="206"/>
      <c r="O38" s="206"/>
      <c r="P38" s="206"/>
      <c r="Q38" s="206"/>
      <c r="R38" s="206"/>
      <c r="S38" s="206"/>
      <c r="T38" s="207"/>
      <c r="U38" s="257"/>
    </row>
    <row r="39" spans="1:21" s="1" customFormat="1" ht="19.5" customHeight="1" x14ac:dyDescent="0.35">
      <c r="A39" s="168"/>
      <c r="B39" s="168"/>
      <c r="C39" s="165"/>
      <c r="D39" s="228" t="s">
        <v>81</v>
      </c>
      <c r="E39" s="27">
        <v>351</v>
      </c>
      <c r="F39" s="27">
        <v>294.55</v>
      </c>
      <c r="G39" s="17">
        <v>344</v>
      </c>
      <c r="H39" s="17">
        <v>333</v>
      </c>
      <c r="I39" s="205"/>
      <c r="J39" s="206"/>
      <c r="K39" s="206"/>
      <c r="L39" s="206"/>
      <c r="M39" s="206"/>
      <c r="N39" s="206"/>
      <c r="O39" s="206"/>
      <c r="P39" s="206"/>
      <c r="Q39" s="206"/>
      <c r="R39" s="206"/>
      <c r="S39" s="206"/>
      <c r="T39" s="207"/>
      <c r="U39" s="256" t="s">
        <v>279</v>
      </c>
    </row>
    <row r="40" spans="1:21" s="1" customFormat="1" ht="30" customHeight="1" x14ac:dyDescent="0.35">
      <c r="A40" s="168"/>
      <c r="B40" s="168"/>
      <c r="C40" s="166"/>
      <c r="D40" s="229"/>
      <c r="E40" s="31" t="s">
        <v>96</v>
      </c>
      <c r="F40" s="31" t="s">
        <v>103</v>
      </c>
      <c r="G40" s="31" t="s">
        <v>97</v>
      </c>
      <c r="H40" s="32" t="s">
        <v>98</v>
      </c>
      <c r="I40" s="205"/>
      <c r="J40" s="206"/>
      <c r="K40" s="206"/>
      <c r="L40" s="206"/>
      <c r="M40" s="206"/>
      <c r="N40" s="206"/>
      <c r="O40" s="206"/>
      <c r="P40" s="206"/>
      <c r="Q40" s="206"/>
      <c r="R40" s="206"/>
      <c r="S40" s="206"/>
      <c r="T40" s="207"/>
      <c r="U40" s="257"/>
    </row>
    <row r="41" spans="1:21" s="1" customFormat="1" ht="19.5" customHeight="1" x14ac:dyDescent="0.35">
      <c r="A41" s="168"/>
      <c r="B41" s="168"/>
      <c r="C41" s="165"/>
      <c r="D41" s="228" t="s">
        <v>82</v>
      </c>
      <c r="E41" s="27">
        <v>210</v>
      </c>
      <c r="F41" s="16">
        <v>178.96</v>
      </c>
      <c r="G41" s="17">
        <v>199</v>
      </c>
      <c r="H41" s="17">
        <v>183</v>
      </c>
      <c r="I41" s="205"/>
      <c r="J41" s="206"/>
      <c r="K41" s="206"/>
      <c r="L41" s="206"/>
      <c r="M41" s="206"/>
      <c r="N41" s="206"/>
      <c r="O41" s="206"/>
      <c r="P41" s="206"/>
      <c r="Q41" s="206"/>
      <c r="R41" s="206"/>
      <c r="S41" s="206"/>
      <c r="T41" s="207"/>
      <c r="U41" s="256" t="s">
        <v>280</v>
      </c>
    </row>
    <row r="42" spans="1:21" s="1" customFormat="1" ht="19.5" customHeight="1" x14ac:dyDescent="0.35">
      <c r="A42" s="168"/>
      <c r="B42" s="168"/>
      <c r="C42" s="166"/>
      <c r="D42" s="229"/>
      <c r="E42" s="18" t="s">
        <v>96</v>
      </c>
      <c r="F42" s="18" t="s">
        <v>103</v>
      </c>
      <c r="G42" s="18" t="s">
        <v>97</v>
      </c>
      <c r="H42" s="20" t="s">
        <v>98</v>
      </c>
      <c r="I42" s="205"/>
      <c r="J42" s="206"/>
      <c r="K42" s="206"/>
      <c r="L42" s="206"/>
      <c r="M42" s="206"/>
      <c r="N42" s="206"/>
      <c r="O42" s="206"/>
      <c r="P42" s="206"/>
      <c r="Q42" s="206"/>
      <c r="R42" s="206"/>
      <c r="S42" s="206"/>
      <c r="T42" s="207"/>
      <c r="U42" s="257"/>
    </row>
    <row r="43" spans="1:21" s="1" customFormat="1" ht="19.5" customHeight="1" x14ac:dyDescent="0.35">
      <c r="A43" s="168"/>
      <c r="B43" s="168"/>
      <c r="C43" s="165"/>
      <c r="D43" s="228" t="s">
        <v>83</v>
      </c>
      <c r="E43" s="27">
        <v>71</v>
      </c>
      <c r="F43" s="27">
        <v>92.9</v>
      </c>
      <c r="G43" s="17">
        <v>78</v>
      </c>
      <c r="H43" s="17">
        <v>89</v>
      </c>
      <c r="I43" s="205"/>
      <c r="J43" s="206"/>
      <c r="K43" s="206"/>
      <c r="L43" s="206"/>
      <c r="M43" s="206"/>
      <c r="N43" s="206"/>
      <c r="O43" s="206"/>
      <c r="P43" s="206"/>
      <c r="Q43" s="206"/>
      <c r="R43" s="206"/>
      <c r="S43" s="206"/>
      <c r="T43" s="207"/>
      <c r="U43" s="256" t="s">
        <v>281</v>
      </c>
    </row>
    <row r="44" spans="1:21" s="1" customFormat="1" ht="19.5" customHeight="1" x14ac:dyDescent="0.35">
      <c r="A44" s="168"/>
      <c r="B44" s="168"/>
      <c r="C44" s="166"/>
      <c r="D44" s="229"/>
      <c r="E44" s="31" t="s">
        <v>96</v>
      </c>
      <c r="F44" s="106" t="s">
        <v>282</v>
      </c>
      <c r="G44" s="31" t="s">
        <v>97</v>
      </c>
      <c r="H44" s="32" t="s">
        <v>98</v>
      </c>
      <c r="I44" s="205"/>
      <c r="J44" s="206"/>
      <c r="K44" s="206"/>
      <c r="L44" s="206"/>
      <c r="M44" s="206"/>
      <c r="N44" s="206"/>
      <c r="O44" s="206"/>
      <c r="P44" s="206"/>
      <c r="Q44" s="206"/>
      <c r="R44" s="206"/>
      <c r="S44" s="206"/>
      <c r="T44" s="207"/>
      <c r="U44" s="257"/>
    </row>
    <row r="45" spans="1:21" s="1" customFormat="1" ht="19.5" customHeight="1" x14ac:dyDescent="0.35">
      <c r="A45" s="168"/>
      <c r="B45" s="168"/>
      <c r="C45" s="165"/>
      <c r="D45" s="151" t="s">
        <v>84</v>
      </c>
      <c r="E45" s="27">
        <v>60.5</v>
      </c>
      <c r="F45" s="27">
        <v>70.8</v>
      </c>
      <c r="G45" s="17">
        <v>63.5</v>
      </c>
      <c r="H45" s="17">
        <v>73</v>
      </c>
      <c r="I45" s="205"/>
      <c r="J45" s="206"/>
      <c r="K45" s="206"/>
      <c r="L45" s="206"/>
      <c r="M45" s="206"/>
      <c r="N45" s="206"/>
      <c r="O45" s="206"/>
      <c r="P45" s="206"/>
      <c r="Q45" s="206"/>
      <c r="R45" s="206"/>
      <c r="S45" s="206"/>
      <c r="T45" s="207"/>
      <c r="U45" s="256" t="s">
        <v>283</v>
      </c>
    </row>
    <row r="46" spans="1:21" s="1" customFormat="1" ht="32.15" customHeight="1" x14ac:dyDescent="0.35">
      <c r="A46" s="168"/>
      <c r="B46" s="168"/>
      <c r="C46" s="166"/>
      <c r="D46" s="152"/>
      <c r="E46" s="31" t="s">
        <v>105</v>
      </c>
      <c r="F46" s="106" t="s">
        <v>282</v>
      </c>
      <c r="G46" s="31" t="s">
        <v>97</v>
      </c>
      <c r="H46" s="32" t="s">
        <v>98</v>
      </c>
      <c r="I46" s="205"/>
      <c r="J46" s="206"/>
      <c r="K46" s="206"/>
      <c r="L46" s="206"/>
      <c r="M46" s="206"/>
      <c r="N46" s="206"/>
      <c r="O46" s="206"/>
      <c r="P46" s="206"/>
      <c r="Q46" s="206"/>
      <c r="R46" s="206"/>
      <c r="S46" s="206"/>
      <c r="T46" s="207"/>
      <c r="U46" s="257"/>
    </row>
    <row r="47" spans="1:21" s="1" customFormat="1" ht="19.5" customHeight="1" x14ac:dyDescent="0.35">
      <c r="A47" s="168"/>
      <c r="B47" s="168"/>
      <c r="C47" s="165"/>
      <c r="D47" s="151" t="s">
        <v>85</v>
      </c>
      <c r="E47" s="27">
        <v>61</v>
      </c>
      <c r="F47" s="27">
        <v>71</v>
      </c>
      <c r="G47" s="17">
        <v>71</v>
      </c>
      <c r="H47" s="17">
        <v>70</v>
      </c>
      <c r="I47" s="205"/>
      <c r="J47" s="206"/>
      <c r="K47" s="206"/>
      <c r="L47" s="206"/>
      <c r="M47" s="206"/>
      <c r="N47" s="206"/>
      <c r="O47" s="206"/>
      <c r="P47" s="206"/>
      <c r="Q47" s="206"/>
      <c r="R47" s="206"/>
      <c r="S47" s="206"/>
      <c r="T47" s="207"/>
      <c r="U47" s="256" t="s">
        <v>284</v>
      </c>
    </row>
    <row r="48" spans="1:21" s="13" customFormat="1" ht="40" customHeight="1" x14ac:dyDescent="0.35">
      <c r="A48" s="169"/>
      <c r="B48" s="169"/>
      <c r="C48" s="166"/>
      <c r="D48" s="152"/>
      <c r="E48" s="55" t="s">
        <v>99</v>
      </c>
      <c r="F48" s="107" t="s">
        <v>282</v>
      </c>
      <c r="G48" s="55" t="s">
        <v>97</v>
      </c>
      <c r="H48" s="55" t="s">
        <v>98</v>
      </c>
      <c r="I48" s="208"/>
      <c r="J48" s="209"/>
      <c r="K48" s="209"/>
      <c r="L48" s="209"/>
      <c r="M48" s="209"/>
      <c r="N48" s="209"/>
      <c r="O48" s="209"/>
      <c r="P48" s="209"/>
      <c r="Q48" s="209"/>
      <c r="R48" s="209"/>
      <c r="S48" s="209"/>
      <c r="T48" s="210"/>
      <c r="U48" s="257"/>
    </row>
    <row r="49" spans="1:21" s="1" customFormat="1" x14ac:dyDescent="0.35">
      <c r="A49" s="167" t="s">
        <v>36</v>
      </c>
      <c r="B49" s="167" t="s">
        <v>37</v>
      </c>
      <c r="C49" s="236"/>
      <c r="D49" s="237"/>
      <c r="E49" s="238"/>
      <c r="F49" s="238"/>
      <c r="G49" s="238"/>
      <c r="H49" s="239"/>
      <c r="I49" s="60">
        <f>I76+I97+I102+I111</f>
        <v>31264275.77</v>
      </c>
      <c r="J49" s="60">
        <f t="shared" ref="J49:T49" si="3">J76+J97+J102+J111</f>
        <v>26574628.640000001</v>
      </c>
      <c r="K49" s="60">
        <f t="shared" si="3"/>
        <v>0</v>
      </c>
      <c r="L49" s="60">
        <f t="shared" si="3"/>
        <v>4689647.1300000008</v>
      </c>
      <c r="M49" s="60">
        <f t="shared" si="3"/>
        <v>25428701.549999997</v>
      </c>
      <c r="N49" s="60">
        <f t="shared" si="3"/>
        <v>20521776.600000001</v>
      </c>
      <c r="O49" s="60">
        <f t="shared" si="3"/>
        <v>0</v>
      </c>
      <c r="P49" s="60">
        <f t="shared" si="3"/>
        <v>4906924.95</v>
      </c>
      <c r="Q49" s="60">
        <f t="shared" si="3"/>
        <v>1485903.88</v>
      </c>
      <c r="R49" s="60">
        <f t="shared" si="3"/>
        <v>1415821.4</v>
      </c>
      <c r="S49" s="60">
        <f t="shared" si="3"/>
        <v>0</v>
      </c>
      <c r="T49" s="60">
        <f t="shared" si="3"/>
        <v>70082.48000000001</v>
      </c>
      <c r="U49" s="50"/>
    </row>
    <row r="50" spans="1:21" s="1" customFormat="1" x14ac:dyDescent="0.35">
      <c r="A50" s="168"/>
      <c r="B50" s="168"/>
      <c r="C50" s="170" t="s">
        <v>108</v>
      </c>
      <c r="D50" s="228" t="s">
        <v>38</v>
      </c>
      <c r="E50" s="27">
        <v>0</v>
      </c>
      <c r="F50" s="27">
        <v>0</v>
      </c>
      <c r="G50" s="17">
        <v>0</v>
      </c>
      <c r="H50" s="17">
        <v>3925</v>
      </c>
      <c r="I50" s="202"/>
      <c r="J50" s="203"/>
      <c r="K50" s="203"/>
      <c r="L50" s="203"/>
      <c r="M50" s="203"/>
      <c r="N50" s="203"/>
      <c r="O50" s="203"/>
      <c r="P50" s="203"/>
      <c r="Q50" s="203"/>
      <c r="R50" s="203"/>
      <c r="S50" s="203"/>
      <c r="T50" s="204"/>
      <c r="U50" s="165"/>
    </row>
    <row r="51" spans="1:21" s="1" customFormat="1" ht="30" customHeight="1" x14ac:dyDescent="0.35">
      <c r="A51" s="168"/>
      <c r="B51" s="168"/>
      <c r="C51" s="171"/>
      <c r="D51" s="229"/>
      <c r="E51" s="55" t="s">
        <v>102</v>
      </c>
      <c r="F51" s="55" t="s">
        <v>97</v>
      </c>
      <c r="G51" s="55" t="s">
        <v>103</v>
      </c>
      <c r="H51" s="55" t="s">
        <v>182</v>
      </c>
      <c r="I51" s="205"/>
      <c r="J51" s="206"/>
      <c r="K51" s="206"/>
      <c r="L51" s="206"/>
      <c r="M51" s="206"/>
      <c r="N51" s="206"/>
      <c r="O51" s="206"/>
      <c r="P51" s="206"/>
      <c r="Q51" s="206"/>
      <c r="R51" s="206"/>
      <c r="S51" s="206"/>
      <c r="T51" s="207"/>
      <c r="U51" s="166"/>
    </row>
    <row r="52" spans="1:21" s="1" customFormat="1" x14ac:dyDescent="0.35">
      <c r="A52" s="168"/>
      <c r="B52" s="168"/>
      <c r="C52" s="170" t="s">
        <v>110</v>
      </c>
      <c r="D52" s="228" t="s">
        <v>39</v>
      </c>
      <c r="E52" s="27">
        <v>8.8000000000000007</v>
      </c>
      <c r="F52" s="27">
        <v>8.8000000000000007</v>
      </c>
      <c r="G52" s="17">
        <v>8.8000000000000007</v>
      </c>
      <c r="H52" s="17">
        <v>20.6</v>
      </c>
      <c r="I52" s="205"/>
      <c r="J52" s="206"/>
      <c r="K52" s="206"/>
      <c r="L52" s="206"/>
      <c r="M52" s="206"/>
      <c r="N52" s="206"/>
      <c r="O52" s="206"/>
      <c r="P52" s="206"/>
      <c r="Q52" s="206"/>
      <c r="R52" s="206"/>
      <c r="S52" s="206"/>
      <c r="T52" s="207"/>
      <c r="U52" s="165"/>
    </row>
    <row r="53" spans="1:21" s="1" customFormat="1" ht="45" customHeight="1" x14ac:dyDescent="0.35">
      <c r="A53" s="168"/>
      <c r="B53" s="168"/>
      <c r="C53" s="171"/>
      <c r="D53" s="229"/>
      <c r="E53" s="55" t="s">
        <v>102</v>
      </c>
      <c r="F53" s="55" t="s">
        <v>97</v>
      </c>
      <c r="G53" s="55" t="s">
        <v>103</v>
      </c>
      <c r="H53" s="55" t="s">
        <v>182</v>
      </c>
      <c r="I53" s="205"/>
      <c r="J53" s="206"/>
      <c r="K53" s="206"/>
      <c r="L53" s="206"/>
      <c r="M53" s="206"/>
      <c r="N53" s="206"/>
      <c r="O53" s="206"/>
      <c r="P53" s="206"/>
      <c r="Q53" s="206"/>
      <c r="R53" s="206"/>
      <c r="S53" s="206"/>
      <c r="T53" s="207"/>
      <c r="U53" s="166"/>
    </row>
    <row r="54" spans="1:21" s="1" customFormat="1" x14ac:dyDescent="0.35">
      <c r="A54" s="168"/>
      <c r="B54" s="168"/>
      <c r="C54" s="170" t="s">
        <v>114</v>
      </c>
      <c r="D54" s="228" t="s">
        <v>40</v>
      </c>
      <c r="E54" s="27">
        <v>0</v>
      </c>
      <c r="F54" s="27">
        <v>0</v>
      </c>
      <c r="G54" s="17">
        <v>0</v>
      </c>
      <c r="H54" s="17">
        <v>115</v>
      </c>
      <c r="I54" s="205"/>
      <c r="J54" s="206"/>
      <c r="K54" s="206"/>
      <c r="L54" s="206"/>
      <c r="M54" s="206"/>
      <c r="N54" s="206"/>
      <c r="O54" s="206"/>
      <c r="P54" s="206"/>
      <c r="Q54" s="206"/>
      <c r="R54" s="206"/>
      <c r="S54" s="206"/>
      <c r="T54" s="207"/>
      <c r="U54" s="165"/>
    </row>
    <row r="55" spans="1:21" s="1" customFormat="1" ht="35.15" customHeight="1" x14ac:dyDescent="0.35">
      <c r="A55" s="168"/>
      <c r="B55" s="168"/>
      <c r="C55" s="171"/>
      <c r="D55" s="229"/>
      <c r="E55" s="55" t="s">
        <v>102</v>
      </c>
      <c r="F55" s="55" t="s">
        <v>97</v>
      </c>
      <c r="G55" s="55" t="s">
        <v>103</v>
      </c>
      <c r="H55" s="55" t="s">
        <v>182</v>
      </c>
      <c r="I55" s="205"/>
      <c r="J55" s="206"/>
      <c r="K55" s="206"/>
      <c r="L55" s="206"/>
      <c r="M55" s="206"/>
      <c r="N55" s="206"/>
      <c r="O55" s="206"/>
      <c r="P55" s="206"/>
      <c r="Q55" s="206"/>
      <c r="R55" s="206"/>
      <c r="S55" s="206"/>
      <c r="T55" s="207"/>
      <c r="U55" s="166"/>
    </row>
    <row r="56" spans="1:21" s="1" customFormat="1" x14ac:dyDescent="0.35">
      <c r="A56" s="168"/>
      <c r="B56" s="168"/>
      <c r="C56" s="170" t="s">
        <v>116</v>
      </c>
      <c r="D56" s="228" t="s">
        <v>41</v>
      </c>
      <c r="E56" s="27">
        <v>0</v>
      </c>
      <c r="F56" s="27">
        <v>0</v>
      </c>
      <c r="G56" s="17">
        <v>0</v>
      </c>
      <c r="H56" s="17">
        <v>90</v>
      </c>
      <c r="I56" s="205"/>
      <c r="J56" s="206"/>
      <c r="K56" s="206"/>
      <c r="L56" s="206"/>
      <c r="M56" s="206"/>
      <c r="N56" s="206"/>
      <c r="O56" s="206"/>
      <c r="P56" s="206"/>
      <c r="Q56" s="206"/>
      <c r="R56" s="206"/>
      <c r="S56" s="206"/>
      <c r="T56" s="207"/>
      <c r="U56" s="165"/>
    </row>
    <row r="57" spans="1:21" s="1" customFormat="1" ht="23.5" customHeight="1" x14ac:dyDescent="0.35">
      <c r="A57" s="168"/>
      <c r="B57" s="168"/>
      <c r="C57" s="171"/>
      <c r="D57" s="229"/>
      <c r="E57" s="55" t="s">
        <v>102</v>
      </c>
      <c r="F57" s="55" t="s">
        <v>97</v>
      </c>
      <c r="G57" s="55" t="s">
        <v>103</v>
      </c>
      <c r="H57" s="55" t="s">
        <v>182</v>
      </c>
      <c r="I57" s="205"/>
      <c r="J57" s="206"/>
      <c r="K57" s="206"/>
      <c r="L57" s="206"/>
      <c r="M57" s="206"/>
      <c r="N57" s="206"/>
      <c r="O57" s="206"/>
      <c r="P57" s="206"/>
      <c r="Q57" s="206"/>
      <c r="R57" s="206"/>
      <c r="S57" s="206"/>
      <c r="T57" s="207"/>
      <c r="U57" s="166"/>
    </row>
    <row r="58" spans="1:21" s="1" customFormat="1" x14ac:dyDescent="0.35">
      <c r="A58" s="168"/>
      <c r="B58" s="168"/>
      <c r="C58" s="170" t="s">
        <v>112</v>
      </c>
      <c r="D58" s="228" t="s">
        <v>184</v>
      </c>
      <c r="E58" s="27">
        <v>0</v>
      </c>
      <c r="F58" s="27">
        <v>0</v>
      </c>
      <c r="G58" s="17">
        <v>0</v>
      </c>
      <c r="H58" s="17">
        <v>780</v>
      </c>
      <c r="I58" s="205"/>
      <c r="J58" s="206"/>
      <c r="K58" s="206"/>
      <c r="L58" s="206"/>
      <c r="M58" s="206"/>
      <c r="N58" s="206"/>
      <c r="O58" s="206"/>
      <c r="P58" s="206"/>
      <c r="Q58" s="206"/>
      <c r="R58" s="206"/>
      <c r="S58" s="206"/>
      <c r="T58" s="207"/>
      <c r="U58" s="165"/>
    </row>
    <row r="59" spans="1:21" s="1" customFormat="1" ht="33" customHeight="1" x14ac:dyDescent="0.35">
      <c r="A59" s="168"/>
      <c r="B59" s="168"/>
      <c r="C59" s="171"/>
      <c r="D59" s="229"/>
      <c r="E59" s="55" t="s">
        <v>102</v>
      </c>
      <c r="F59" s="55" t="s">
        <v>97</v>
      </c>
      <c r="G59" s="55" t="s">
        <v>103</v>
      </c>
      <c r="H59" s="55" t="s">
        <v>182</v>
      </c>
      <c r="I59" s="205"/>
      <c r="J59" s="206"/>
      <c r="K59" s="206"/>
      <c r="L59" s="206"/>
      <c r="M59" s="206"/>
      <c r="N59" s="206"/>
      <c r="O59" s="206"/>
      <c r="P59" s="206"/>
      <c r="Q59" s="206"/>
      <c r="R59" s="206"/>
      <c r="S59" s="206"/>
      <c r="T59" s="207"/>
      <c r="U59" s="166"/>
    </row>
    <row r="60" spans="1:21" s="1" customFormat="1" x14ac:dyDescent="0.35">
      <c r="A60" s="168"/>
      <c r="B60" s="168"/>
      <c r="C60" s="170" t="s">
        <v>185</v>
      </c>
      <c r="D60" s="228" t="s">
        <v>42</v>
      </c>
      <c r="E60" s="27">
        <v>0</v>
      </c>
      <c r="F60" s="27">
        <v>0</v>
      </c>
      <c r="G60" s="17">
        <v>0</v>
      </c>
      <c r="H60" s="17">
        <v>200</v>
      </c>
      <c r="I60" s="205"/>
      <c r="J60" s="206"/>
      <c r="K60" s="206"/>
      <c r="L60" s="206"/>
      <c r="M60" s="206"/>
      <c r="N60" s="206"/>
      <c r="O60" s="206"/>
      <c r="P60" s="206"/>
      <c r="Q60" s="206"/>
      <c r="R60" s="206"/>
      <c r="S60" s="206"/>
      <c r="T60" s="207"/>
      <c r="U60" s="165"/>
    </row>
    <row r="61" spans="1:21" s="1" customFormat="1" ht="22.5" customHeight="1" x14ac:dyDescent="0.35">
      <c r="A61" s="168"/>
      <c r="B61" s="168"/>
      <c r="C61" s="171"/>
      <c r="D61" s="229"/>
      <c r="E61" s="55" t="s">
        <v>102</v>
      </c>
      <c r="F61" s="55" t="s">
        <v>97</v>
      </c>
      <c r="G61" s="55" t="s">
        <v>103</v>
      </c>
      <c r="H61" s="55" t="s">
        <v>104</v>
      </c>
      <c r="I61" s="205"/>
      <c r="J61" s="206"/>
      <c r="K61" s="206"/>
      <c r="L61" s="206"/>
      <c r="M61" s="206"/>
      <c r="N61" s="206"/>
      <c r="O61" s="206"/>
      <c r="P61" s="206"/>
      <c r="Q61" s="206"/>
      <c r="R61" s="206"/>
      <c r="S61" s="206"/>
      <c r="T61" s="207"/>
      <c r="U61" s="166"/>
    </row>
    <row r="62" spans="1:21" s="1" customFormat="1" x14ac:dyDescent="0.35">
      <c r="A62" s="168"/>
      <c r="B62" s="168"/>
      <c r="C62" s="170" t="s">
        <v>186</v>
      </c>
      <c r="D62" s="228" t="s">
        <v>43</v>
      </c>
      <c r="E62" s="27">
        <v>0</v>
      </c>
      <c r="F62" s="27">
        <v>0</v>
      </c>
      <c r="G62" s="17">
        <v>0</v>
      </c>
      <c r="H62" s="17">
        <v>63</v>
      </c>
      <c r="I62" s="205"/>
      <c r="J62" s="206"/>
      <c r="K62" s="206"/>
      <c r="L62" s="206"/>
      <c r="M62" s="206"/>
      <c r="N62" s="206"/>
      <c r="O62" s="206"/>
      <c r="P62" s="206"/>
      <c r="Q62" s="206"/>
      <c r="R62" s="206"/>
      <c r="S62" s="206"/>
      <c r="T62" s="207"/>
      <c r="U62" s="165"/>
    </row>
    <row r="63" spans="1:21" s="1" customFormat="1" ht="46" customHeight="1" x14ac:dyDescent="0.35">
      <c r="A63" s="168"/>
      <c r="B63" s="168"/>
      <c r="C63" s="171"/>
      <c r="D63" s="229"/>
      <c r="E63" s="55" t="s">
        <v>102</v>
      </c>
      <c r="F63" s="55" t="s">
        <v>97</v>
      </c>
      <c r="G63" s="55" t="s">
        <v>103</v>
      </c>
      <c r="H63" s="55" t="s">
        <v>104</v>
      </c>
      <c r="I63" s="205"/>
      <c r="J63" s="206"/>
      <c r="K63" s="206"/>
      <c r="L63" s="206"/>
      <c r="M63" s="206"/>
      <c r="N63" s="206"/>
      <c r="O63" s="206"/>
      <c r="P63" s="206"/>
      <c r="Q63" s="206"/>
      <c r="R63" s="206"/>
      <c r="S63" s="206"/>
      <c r="T63" s="207"/>
      <c r="U63" s="166"/>
    </row>
    <row r="64" spans="1:21" s="1" customFormat="1" x14ac:dyDescent="0.35">
      <c r="A64" s="168"/>
      <c r="B64" s="168"/>
      <c r="C64" s="170" t="s">
        <v>187</v>
      </c>
      <c r="D64" s="228" t="s">
        <v>44</v>
      </c>
      <c r="E64" s="27">
        <v>0</v>
      </c>
      <c r="F64" s="27">
        <v>0</v>
      </c>
      <c r="G64" s="17">
        <v>0</v>
      </c>
      <c r="H64" s="17">
        <v>57</v>
      </c>
      <c r="I64" s="205"/>
      <c r="J64" s="206"/>
      <c r="K64" s="206"/>
      <c r="L64" s="206"/>
      <c r="M64" s="206"/>
      <c r="N64" s="206"/>
      <c r="O64" s="206"/>
      <c r="P64" s="206"/>
      <c r="Q64" s="206"/>
      <c r="R64" s="206"/>
      <c r="S64" s="206"/>
      <c r="T64" s="207"/>
      <c r="U64" s="165"/>
    </row>
    <row r="65" spans="1:21" s="1" customFormat="1" ht="45.65" customHeight="1" x14ac:dyDescent="0.35">
      <c r="A65" s="168"/>
      <c r="B65" s="168"/>
      <c r="C65" s="171"/>
      <c r="D65" s="229"/>
      <c r="E65" s="55" t="s">
        <v>102</v>
      </c>
      <c r="F65" s="55" t="s">
        <v>97</v>
      </c>
      <c r="G65" s="55" t="s">
        <v>103</v>
      </c>
      <c r="H65" s="55" t="s">
        <v>104</v>
      </c>
      <c r="I65" s="205"/>
      <c r="J65" s="206"/>
      <c r="K65" s="206"/>
      <c r="L65" s="206"/>
      <c r="M65" s="206"/>
      <c r="N65" s="206"/>
      <c r="O65" s="206"/>
      <c r="P65" s="206"/>
      <c r="Q65" s="206"/>
      <c r="R65" s="206"/>
      <c r="S65" s="206"/>
      <c r="T65" s="207"/>
      <c r="U65" s="166"/>
    </row>
    <row r="66" spans="1:21" s="1" customFormat="1" x14ac:dyDescent="0.35">
      <c r="A66" s="168"/>
      <c r="B66" s="168"/>
      <c r="C66" s="170" t="s">
        <v>130</v>
      </c>
      <c r="D66" s="228" t="s">
        <v>45</v>
      </c>
      <c r="E66" s="27">
        <v>0</v>
      </c>
      <c r="F66" s="27">
        <v>0</v>
      </c>
      <c r="G66" s="17">
        <v>0</v>
      </c>
      <c r="H66" s="17">
        <v>80</v>
      </c>
      <c r="I66" s="205"/>
      <c r="J66" s="206"/>
      <c r="K66" s="206"/>
      <c r="L66" s="206"/>
      <c r="M66" s="206"/>
      <c r="N66" s="206"/>
      <c r="O66" s="206"/>
      <c r="P66" s="206"/>
      <c r="Q66" s="206"/>
      <c r="R66" s="206"/>
      <c r="S66" s="206"/>
      <c r="T66" s="207"/>
      <c r="U66" s="165"/>
    </row>
    <row r="67" spans="1:21" s="1" customFormat="1" ht="23.5" customHeight="1" x14ac:dyDescent="0.35">
      <c r="A67" s="168"/>
      <c r="B67" s="168"/>
      <c r="C67" s="171"/>
      <c r="D67" s="229"/>
      <c r="E67" s="55" t="s">
        <v>102</v>
      </c>
      <c r="F67" s="55" t="s">
        <v>97</v>
      </c>
      <c r="G67" s="55" t="s">
        <v>103</v>
      </c>
      <c r="H67" s="55" t="s">
        <v>104</v>
      </c>
      <c r="I67" s="205"/>
      <c r="J67" s="206"/>
      <c r="K67" s="206"/>
      <c r="L67" s="206"/>
      <c r="M67" s="206"/>
      <c r="N67" s="206"/>
      <c r="O67" s="206"/>
      <c r="P67" s="206"/>
      <c r="Q67" s="206"/>
      <c r="R67" s="206"/>
      <c r="S67" s="206"/>
      <c r="T67" s="207"/>
      <c r="U67" s="166"/>
    </row>
    <row r="68" spans="1:21" s="1" customFormat="1" x14ac:dyDescent="0.35">
      <c r="A68" s="168"/>
      <c r="B68" s="168"/>
      <c r="C68" s="170" t="s">
        <v>128</v>
      </c>
      <c r="D68" s="167" t="s">
        <v>48</v>
      </c>
      <c r="E68" s="27">
        <v>0</v>
      </c>
      <c r="F68" s="27">
        <v>0</v>
      </c>
      <c r="G68" s="17">
        <v>0</v>
      </c>
      <c r="H68" s="17">
        <v>80</v>
      </c>
      <c r="I68" s="205"/>
      <c r="J68" s="206"/>
      <c r="K68" s="206"/>
      <c r="L68" s="206"/>
      <c r="M68" s="206"/>
      <c r="N68" s="206"/>
      <c r="O68" s="206"/>
      <c r="P68" s="206"/>
      <c r="Q68" s="206"/>
      <c r="R68" s="206"/>
      <c r="S68" s="206"/>
      <c r="T68" s="207"/>
      <c r="U68" s="35"/>
    </row>
    <row r="69" spans="1:21" s="1" customFormat="1" ht="32.5" customHeight="1" x14ac:dyDescent="0.35">
      <c r="A69" s="168"/>
      <c r="B69" s="168"/>
      <c r="C69" s="171"/>
      <c r="D69" s="169"/>
      <c r="E69" s="55" t="s">
        <v>102</v>
      </c>
      <c r="F69" s="55" t="s">
        <v>97</v>
      </c>
      <c r="G69" s="55" t="s">
        <v>103</v>
      </c>
      <c r="H69" s="55" t="s">
        <v>104</v>
      </c>
      <c r="I69" s="205"/>
      <c r="J69" s="206"/>
      <c r="K69" s="206"/>
      <c r="L69" s="206"/>
      <c r="M69" s="206"/>
      <c r="N69" s="206"/>
      <c r="O69" s="206"/>
      <c r="P69" s="206"/>
      <c r="Q69" s="206"/>
      <c r="R69" s="206"/>
      <c r="S69" s="206"/>
      <c r="T69" s="207"/>
      <c r="U69" s="35"/>
    </row>
    <row r="70" spans="1:21" s="1" customFormat="1" x14ac:dyDescent="0.35">
      <c r="A70" s="168"/>
      <c r="B70" s="168"/>
      <c r="C70" s="170" t="s">
        <v>188</v>
      </c>
      <c r="D70" s="228" t="s">
        <v>46</v>
      </c>
      <c r="E70" s="27">
        <v>0</v>
      </c>
      <c r="F70" s="27">
        <v>0</v>
      </c>
      <c r="G70" s="27">
        <v>0</v>
      </c>
      <c r="H70" s="17">
        <v>85</v>
      </c>
      <c r="I70" s="205"/>
      <c r="J70" s="206"/>
      <c r="K70" s="206"/>
      <c r="L70" s="206"/>
      <c r="M70" s="206"/>
      <c r="N70" s="206"/>
      <c r="O70" s="206"/>
      <c r="P70" s="206"/>
      <c r="Q70" s="206"/>
      <c r="R70" s="206"/>
      <c r="S70" s="206"/>
      <c r="T70" s="207"/>
      <c r="U70" s="262"/>
    </row>
    <row r="71" spans="1:21" s="1" customFormat="1" ht="34.5" customHeight="1" x14ac:dyDescent="0.35">
      <c r="A71" s="168"/>
      <c r="B71" s="168"/>
      <c r="C71" s="171"/>
      <c r="D71" s="229"/>
      <c r="E71" s="55" t="s">
        <v>102</v>
      </c>
      <c r="F71" s="55" t="s">
        <v>97</v>
      </c>
      <c r="G71" s="55" t="s">
        <v>103</v>
      </c>
      <c r="H71" s="55" t="s">
        <v>104</v>
      </c>
      <c r="I71" s="205"/>
      <c r="J71" s="206"/>
      <c r="K71" s="206"/>
      <c r="L71" s="206"/>
      <c r="M71" s="206"/>
      <c r="N71" s="206"/>
      <c r="O71" s="206"/>
      <c r="P71" s="206"/>
      <c r="Q71" s="206"/>
      <c r="R71" s="206"/>
      <c r="S71" s="206"/>
      <c r="T71" s="207"/>
      <c r="U71" s="263"/>
    </row>
    <row r="72" spans="1:21" s="1" customFormat="1" x14ac:dyDescent="0.35">
      <c r="A72" s="168"/>
      <c r="B72" s="168"/>
      <c r="C72" s="170" t="s">
        <v>189</v>
      </c>
      <c r="D72" s="228" t="s">
        <v>183</v>
      </c>
      <c r="E72" s="27">
        <v>0</v>
      </c>
      <c r="F72" s="27">
        <v>0</v>
      </c>
      <c r="G72" s="27">
        <v>0</v>
      </c>
      <c r="H72" s="17">
        <v>3297</v>
      </c>
      <c r="I72" s="205"/>
      <c r="J72" s="206"/>
      <c r="K72" s="206"/>
      <c r="L72" s="206"/>
      <c r="M72" s="206"/>
      <c r="N72" s="206"/>
      <c r="O72" s="206"/>
      <c r="P72" s="206"/>
      <c r="Q72" s="206"/>
      <c r="R72" s="206"/>
      <c r="S72" s="206"/>
      <c r="T72" s="207"/>
      <c r="U72" s="56"/>
    </row>
    <row r="73" spans="1:21" s="1" customFormat="1" ht="34.5" customHeight="1" x14ac:dyDescent="0.35">
      <c r="A73" s="168"/>
      <c r="B73" s="168"/>
      <c r="C73" s="171"/>
      <c r="D73" s="229"/>
      <c r="E73" s="55" t="s">
        <v>102</v>
      </c>
      <c r="F73" s="55" t="s">
        <v>97</v>
      </c>
      <c r="G73" s="55" t="s">
        <v>103</v>
      </c>
      <c r="H73" s="55" t="s">
        <v>104</v>
      </c>
      <c r="I73" s="205"/>
      <c r="J73" s="206"/>
      <c r="K73" s="206"/>
      <c r="L73" s="206"/>
      <c r="M73" s="206"/>
      <c r="N73" s="206"/>
      <c r="O73" s="206"/>
      <c r="P73" s="206"/>
      <c r="Q73" s="206"/>
      <c r="R73" s="206"/>
      <c r="S73" s="206"/>
      <c r="T73" s="207"/>
      <c r="U73" s="56"/>
    </row>
    <row r="74" spans="1:21" s="1" customFormat="1" x14ac:dyDescent="0.35">
      <c r="A74" s="168"/>
      <c r="B74" s="168"/>
      <c r="C74" s="170" t="s">
        <v>136</v>
      </c>
      <c r="D74" s="228" t="s">
        <v>29</v>
      </c>
      <c r="E74" s="16" t="s">
        <v>30</v>
      </c>
      <c r="F74" s="27">
        <v>0</v>
      </c>
      <c r="G74" s="17">
        <v>0</v>
      </c>
      <c r="H74" s="17">
        <v>197927</v>
      </c>
      <c r="I74" s="205"/>
      <c r="J74" s="206"/>
      <c r="K74" s="206"/>
      <c r="L74" s="206"/>
      <c r="M74" s="206"/>
      <c r="N74" s="206"/>
      <c r="O74" s="206"/>
      <c r="P74" s="206"/>
      <c r="Q74" s="206"/>
      <c r="R74" s="206"/>
      <c r="S74" s="206"/>
      <c r="T74" s="207"/>
      <c r="U74" s="165"/>
    </row>
    <row r="75" spans="1:21" s="1" customFormat="1" ht="24" customHeight="1" x14ac:dyDescent="0.35">
      <c r="A75" s="169"/>
      <c r="B75" s="169"/>
      <c r="C75" s="171"/>
      <c r="D75" s="229"/>
      <c r="E75" s="55" t="s">
        <v>102</v>
      </c>
      <c r="F75" s="55" t="s">
        <v>97</v>
      </c>
      <c r="G75" s="55" t="s">
        <v>103</v>
      </c>
      <c r="H75" s="55" t="s">
        <v>104</v>
      </c>
      <c r="I75" s="208"/>
      <c r="J75" s="209"/>
      <c r="K75" s="209"/>
      <c r="L75" s="209"/>
      <c r="M75" s="209"/>
      <c r="N75" s="209"/>
      <c r="O75" s="209"/>
      <c r="P75" s="209"/>
      <c r="Q75" s="209"/>
      <c r="R75" s="209"/>
      <c r="S75" s="209"/>
      <c r="T75" s="210"/>
      <c r="U75" s="166"/>
    </row>
    <row r="76" spans="1:21" s="1" customFormat="1" x14ac:dyDescent="0.35">
      <c r="A76" s="153" t="s">
        <v>33</v>
      </c>
      <c r="B76" s="153" t="s">
        <v>69</v>
      </c>
      <c r="C76" s="172"/>
      <c r="D76" s="173"/>
      <c r="E76" s="174"/>
      <c r="F76" s="174"/>
      <c r="G76" s="174"/>
      <c r="H76" s="175"/>
      <c r="I76" s="61">
        <v>5638906</v>
      </c>
      <c r="J76" s="61">
        <v>4793066</v>
      </c>
      <c r="K76" s="61">
        <v>0</v>
      </c>
      <c r="L76" s="61">
        <v>845840</v>
      </c>
      <c r="M76" s="61">
        <v>5657242.6199999992</v>
      </c>
      <c r="N76" s="61">
        <v>4793039.8100000005</v>
      </c>
      <c r="O76" s="61">
        <v>0</v>
      </c>
      <c r="P76" s="61">
        <v>864202.81</v>
      </c>
      <c r="Q76" s="60">
        <v>809095.91999999993</v>
      </c>
      <c r="R76" s="60">
        <v>771282.6</v>
      </c>
      <c r="S76" s="60"/>
      <c r="T76" s="60">
        <v>37813.32</v>
      </c>
      <c r="U76" s="83"/>
    </row>
    <row r="77" spans="1:21" s="1" customFormat="1" x14ac:dyDescent="0.35">
      <c r="A77" s="154"/>
      <c r="B77" s="154"/>
      <c r="C77" s="176" t="s">
        <v>108</v>
      </c>
      <c r="D77" s="226" t="s">
        <v>107</v>
      </c>
      <c r="E77" s="27">
        <v>0</v>
      </c>
      <c r="F77" s="27">
        <v>0</v>
      </c>
      <c r="G77" s="17">
        <v>0</v>
      </c>
      <c r="H77" s="17">
        <v>3925</v>
      </c>
      <c r="I77" s="220"/>
      <c r="J77" s="220"/>
      <c r="K77" s="220"/>
      <c r="L77" s="220"/>
      <c r="M77" s="220"/>
      <c r="N77" s="220"/>
      <c r="O77" s="220"/>
      <c r="P77" s="220"/>
      <c r="Q77" s="220"/>
      <c r="R77" s="220"/>
      <c r="S77" s="220"/>
      <c r="T77" s="221"/>
      <c r="U77" s="165"/>
    </row>
    <row r="78" spans="1:21" s="1" customFormat="1" ht="27.65" customHeight="1" x14ac:dyDescent="0.35">
      <c r="A78" s="154"/>
      <c r="B78" s="154"/>
      <c r="C78" s="177"/>
      <c r="D78" s="227"/>
      <c r="E78" s="55" t="s">
        <v>102</v>
      </c>
      <c r="F78" s="55" t="s">
        <v>97</v>
      </c>
      <c r="G78" s="55" t="s">
        <v>103</v>
      </c>
      <c r="H78" s="55" t="s">
        <v>182</v>
      </c>
      <c r="I78" s="222"/>
      <c r="J78" s="222"/>
      <c r="K78" s="222"/>
      <c r="L78" s="222"/>
      <c r="M78" s="222"/>
      <c r="N78" s="222"/>
      <c r="O78" s="222"/>
      <c r="P78" s="222"/>
      <c r="Q78" s="222"/>
      <c r="R78" s="222"/>
      <c r="S78" s="222"/>
      <c r="T78" s="223"/>
      <c r="U78" s="166"/>
    </row>
    <row r="79" spans="1:21" s="1" customFormat="1" x14ac:dyDescent="0.35">
      <c r="A79" s="154"/>
      <c r="B79" s="154"/>
      <c r="C79" s="176" t="s">
        <v>110</v>
      </c>
      <c r="D79" s="226" t="s">
        <v>109</v>
      </c>
      <c r="E79" s="27">
        <v>8.8000000000000007</v>
      </c>
      <c r="F79" s="27">
        <v>8.8000000000000007</v>
      </c>
      <c r="G79" s="17">
        <v>8.8000000000000007</v>
      </c>
      <c r="H79" s="17">
        <v>20.6</v>
      </c>
      <c r="I79" s="222"/>
      <c r="J79" s="222"/>
      <c r="K79" s="222"/>
      <c r="L79" s="222"/>
      <c r="M79" s="222"/>
      <c r="N79" s="222"/>
      <c r="O79" s="222"/>
      <c r="P79" s="222"/>
      <c r="Q79" s="222"/>
      <c r="R79" s="222"/>
      <c r="S79" s="222"/>
      <c r="T79" s="223"/>
      <c r="U79" s="165"/>
    </row>
    <row r="80" spans="1:21" s="1" customFormat="1" ht="43.5" customHeight="1" x14ac:dyDescent="0.35">
      <c r="A80" s="154"/>
      <c r="B80" s="154"/>
      <c r="C80" s="177"/>
      <c r="D80" s="227"/>
      <c r="E80" s="55" t="s">
        <v>102</v>
      </c>
      <c r="F80" s="55" t="s">
        <v>97</v>
      </c>
      <c r="G80" s="55" t="s">
        <v>103</v>
      </c>
      <c r="H80" s="55" t="s">
        <v>190</v>
      </c>
      <c r="I80" s="222"/>
      <c r="J80" s="222"/>
      <c r="K80" s="222"/>
      <c r="L80" s="222"/>
      <c r="M80" s="222"/>
      <c r="N80" s="222"/>
      <c r="O80" s="222"/>
      <c r="P80" s="222"/>
      <c r="Q80" s="222"/>
      <c r="R80" s="222"/>
      <c r="S80" s="222"/>
      <c r="T80" s="223"/>
      <c r="U80" s="166"/>
    </row>
    <row r="81" spans="1:21" s="1" customFormat="1" x14ac:dyDescent="0.35">
      <c r="A81" s="154"/>
      <c r="B81" s="154"/>
      <c r="C81" s="176" t="s">
        <v>112</v>
      </c>
      <c r="D81" s="226" t="s">
        <v>111</v>
      </c>
      <c r="E81" s="27">
        <v>0</v>
      </c>
      <c r="F81" s="27">
        <v>0</v>
      </c>
      <c r="G81" s="17">
        <v>0</v>
      </c>
      <c r="H81" s="17">
        <v>780</v>
      </c>
      <c r="I81" s="222"/>
      <c r="J81" s="222"/>
      <c r="K81" s="222"/>
      <c r="L81" s="222"/>
      <c r="M81" s="222"/>
      <c r="N81" s="222"/>
      <c r="O81" s="222"/>
      <c r="P81" s="222"/>
      <c r="Q81" s="222"/>
      <c r="R81" s="222"/>
      <c r="S81" s="222"/>
      <c r="T81" s="223"/>
      <c r="U81" s="165"/>
    </row>
    <row r="82" spans="1:21" s="1" customFormat="1" ht="27" customHeight="1" x14ac:dyDescent="0.35">
      <c r="A82" s="154"/>
      <c r="B82" s="154"/>
      <c r="C82" s="177"/>
      <c r="D82" s="227"/>
      <c r="E82" s="55" t="s">
        <v>102</v>
      </c>
      <c r="F82" s="55" t="s">
        <v>97</v>
      </c>
      <c r="G82" s="55" t="s">
        <v>103</v>
      </c>
      <c r="H82" s="55" t="s">
        <v>182</v>
      </c>
      <c r="I82" s="222"/>
      <c r="J82" s="222"/>
      <c r="K82" s="222"/>
      <c r="L82" s="222"/>
      <c r="M82" s="222"/>
      <c r="N82" s="222"/>
      <c r="O82" s="222"/>
      <c r="P82" s="222"/>
      <c r="Q82" s="222"/>
      <c r="R82" s="222"/>
      <c r="S82" s="222"/>
      <c r="T82" s="223"/>
      <c r="U82" s="166"/>
    </row>
    <row r="83" spans="1:21" s="1" customFormat="1" x14ac:dyDescent="0.35">
      <c r="A83" s="154"/>
      <c r="B83" s="154"/>
      <c r="C83" s="176" t="s">
        <v>114</v>
      </c>
      <c r="D83" s="226" t="s">
        <v>113</v>
      </c>
      <c r="E83" s="27">
        <v>0</v>
      </c>
      <c r="F83" s="27">
        <v>0</v>
      </c>
      <c r="G83" s="17">
        <v>0</v>
      </c>
      <c r="H83" s="17">
        <v>115</v>
      </c>
      <c r="I83" s="222"/>
      <c r="J83" s="222"/>
      <c r="K83" s="222"/>
      <c r="L83" s="222"/>
      <c r="M83" s="222"/>
      <c r="N83" s="222"/>
      <c r="O83" s="222"/>
      <c r="P83" s="222"/>
      <c r="Q83" s="222"/>
      <c r="R83" s="222"/>
      <c r="S83" s="222"/>
      <c r="T83" s="223"/>
      <c r="U83" s="165"/>
    </row>
    <row r="84" spans="1:21" s="1" customFormat="1" ht="26.5" customHeight="1" x14ac:dyDescent="0.35">
      <c r="A84" s="154"/>
      <c r="B84" s="154"/>
      <c r="C84" s="177"/>
      <c r="D84" s="227"/>
      <c r="E84" s="55" t="s">
        <v>102</v>
      </c>
      <c r="F84" s="55" t="s">
        <v>97</v>
      </c>
      <c r="G84" s="55" t="s">
        <v>103</v>
      </c>
      <c r="H84" s="55" t="s">
        <v>182</v>
      </c>
      <c r="I84" s="222"/>
      <c r="J84" s="222"/>
      <c r="K84" s="222"/>
      <c r="L84" s="222"/>
      <c r="M84" s="222"/>
      <c r="N84" s="222"/>
      <c r="O84" s="222"/>
      <c r="P84" s="222"/>
      <c r="Q84" s="222"/>
      <c r="R84" s="222"/>
      <c r="S84" s="222"/>
      <c r="T84" s="223"/>
      <c r="U84" s="166"/>
    </row>
    <row r="85" spans="1:21" s="1" customFormat="1" x14ac:dyDescent="0.35">
      <c r="A85" s="154"/>
      <c r="B85" s="154"/>
      <c r="C85" s="176" t="s">
        <v>116</v>
      </c>
      <c r="D85" s="226" t="s">
        <v>115</v>
      </c>
      <c r="E85" s="27">
        <v>0</v>
      </c>
      <c r="F85" s="27">
        <v>0</v>
      </c>
      <c r="G85" s="17">
        <v>0</v>
      </c>
      <c r="H85" s="17">
        <v>90</v>
      </c>
      <c r="I85" s="222"/>
      <c r="J85" s="222"/>
      <c r="K85" s="222"/>
      <c r="L85" s="222"/>
      <c r="M85" s="222"/>
      <c r="N85" s="222"/>
      <c r="O85" s="222"/>
      <c r="P85" s="222"/>
      <c r="Q85" s="222"/>
      <c r="R85" s="222"/>
      <c r="S85" s="222"/>
      <c r="T85" s="223"/>
      <c r="U85" s="165"/>
    </row>
    <row r="86" spans="1:21" s="1" customFormat="1" ht="34" customHeight="1" x14ac:dyDescent="0.35">
      <c r="A86" s="154"/>
      <c r="B86" s="154"/>
      <c r="C86" s="177"/>
      <c r="D86" s="227"/>
      <c r="E86" s="55" t="s">
        <v>102</v>
      </c>
      <c r="F86" s="55" t="s">
        <v>97</v>
      </c>
      <c r="G86" s="55" t="s">
        <v>103</v>
      </c>
      <c r="H86" s="55" t="s">
        <v>182</v>
      </c>
      <c r="I86" s="222"/>
      <c r="J86" s="222"/>
      <c r="K86" s="222"/>
      <c r="L86" s="222"/>
      <c r="M86" s="222"/>
      <c r="N86" s="222"/>
      <c r="O86" s="222"/>
      <c r="P86" s="222"/>
      <c r="Q86" s="222"/>
      <c r="R86" s="222"/>
      <c r="S86" s="222"/>
      <c r="T86" s="223"/>
      <c r="U86" s="166"/>
    </row>
    <row r="87" spans="1:21" s="1" customFormat="1" x14ac:dyDescent="0.35">
      <c r="A87" s="154"/>
      <c r="B87" s="154"/>
      <c r="C87" s="176" t="s">
        <v>118</v>
      </c>
      <c r="D87" s="226" t="s">
        <v>117</v>
      </c>
      <c r="E87" s="44"/>
      <c r="F87" s="27">
        <v>0</v>
      </c>
      <c r="G87" s="17">
        <v>0</v>
      </c>
      <c r="H87" s="17">
        <f>4324</f>
        <v>4324</v>
      </c>
      <c r="I87" s="222"/>
      <c r="J87" s="222"/>
      <c r="K87" s="222"/>
      <c r="L87" s="222"/>
      <c r="M87" s="222"/>
      <c r="N87" s="222"/>
      <c r="O87" s="222"/>
      <c r="P87" s="222"/>
      <c r="Q87" s="222"/>
      <c r="R87" s="222"/>
      <c r="S87" s="222"/>
      <c r="T87" s="223"/>
      <c r="U87" s="165"/>
    </row>
    <row r="88" spans="1:21" s="1" customFormat="1" ht="26.15" customHeight="1" x14ac:dyDescent="0.35">
      <c r="A88" s="154"/>
      <c r="B88" s="154"/>
      <c r="C88" s="177"/>
      <c r="D88" s="227"/>
      <c r="E88" s="39"/>
      <c r="F88" s="55" t="s">
        <v>97</v>
      </c>
      <c r="G88" s="55" t="s">
        <v>103</v>
      </c>
      <c r="H88" s="55" t="s">
        <v>182</v>
      </c>
      <c r="I88" s="222"/>
      <c r="J88" s="222"/>
      <c r="K88" s="222"/>
      <c r="L88" s="222"/>
      <c r="M88" s="222"/>
      <c r="N88" s="222"/>
      <c r="O88" s="222"/>
      <c r="P88" s="222"/>
      <c r="Q88" s="222"/>
      <c r="R88" s="222"/>
      <c r="S88" s="222"/>
      <c r="T88" s="223"/>
      <c r="U88" s="166"/>
    </row>
    <row r="89" spans="1:21" s="1" customFormat="1" x14ac:dyDescent="0.35">
      <c r="A89" s="154"/>
      <c r="B89" s="154"/>
      <c r="C89" s="176" t="s">
        <v>120</v>
      </c>
      <c r="D89" s="226" t="s">
        <v>119</v>
      </c>
      <c r="E89" s="44"/>
      <c r="F89" s="27">
        <v>0</v>
      </c>
      <c r="G89" s="17">
        <v>0</v>
      </c>
      <c r="H89" s="17">
        <f>4</f>
        <v>4</v>
      </c>
      <c r="I89" s="222"/>
      <c r="J89" s="222"/>
      <c r="K89" s="222"/>
      <c r="L89" s="222"/>
      <c r="M89" s="222"/>
      <c r="N89" s="222"/>
      <c r="O89" s="222"/>
      <c r="P89" s="222"/>
      <c r="Q89" s="222"/>
      <c r="R89" s="222"/>
      <c r="S89" s="222"/>
      <c r="T89" s="223"/>
      <c r="U89" s="165"/>
    </row>
    <row r="90" spans="1:21" s="1" customFormat="1" ht="38.5" customHeight="1" x14ac:dyDescent="0.35">
      <c r="A90" s="154"/>
      <c r="B90" s="154"/>
      <c r="C90" s="177"/>
      <c r="D90" s="227"/>
      <c r="E90" s="39"/>
      <c r="F90" s="55" t="s">
        <v>97</v>
      </c>
      <c r="G90" s="55" t="s">
        <v>103</v>
      </c>
      <c r="H90" s="55" t="s">
        <v>190</v>
      </c>
      <c r="I90" s="222"/>
      <c r="J90" s="222"/>
      <c r="K90" s="222"/>
      <c r="L90" s="222"/>
      <c r="M90" s="222"/>
      <c r="N90" s="222"/>
      <c r="O90" s="222"/>
      <c r="P90" s="222"/>
      <c r="Q90" s="222"/>
      <c r="R90" s="222"/>
      <c r="S90" s="222"/>
      <c r="T90" s="223"/>
      <c r="U90" s="166"/>
    </row>
    <row r="91" spans="1:21" s="1" customFormat="1" x14ac:dyDescent="0.35">
      <c r="A91" s="154"/>
      <c r="B91" s="154"/>
      <c r="C91" s="176" t="s">
        <v>122</v>
      </c>
      <c r="D91" s="226" t="s">
        <v>121</v>
      </c>
      <c r="E91" s="44"/>
      <c r="F91" s="27">
        <v>0</v>
      </c>
      <c r="G91" s="17">
        <v>0</v>
      </c>
      <c r="H91" s="17">
        <v>115</v>
      </c>
      <c r="I91" s="222"/>
      <c r="J91" s="222"/>
      <c r="K91" s="222"/>
      <c r="L91" s="222"/>
      <c r="M91" s="222"/>
      <c r="N91" s="222"/>
      <c r="O91" s="222"/>
      <c r="P91" s="222"/>
      <c r="Q91" s="222"/>
      <c r="R91" s="222"/>
      <c r="S91" s="222"/>
      <c r="T91" s="223"/>
      <c r="U91" s="165"/>
    </row>
    <row r="92" spans="1:21" s="1" customFormat="1" ht="25.5" customHeight="1" x14ac:dyDescent="0.35">
      <c r="A92" s="154"/>
      <c r="B92" s="154"/>
      <c r="C92" s="177"/>
      <c r="D92" s="227"/>
      <c r="E92" s="39"/>
      <c r="F92" s="55" t="s">
        <v>97</v>
      </c>
      <c r="G92" s="55" t="s">
        <v>103</v>
      </c>
      <c r="H92" s="55" t="s">
        <v>182</v>
      </c>
      <c r="I92" s="222"/>
      <c r="J92" s="222"/>
      <c r="K92" s="222"/>
      <c r="L92" s="222"/>
      <c r="M92" s="222"/>
      <c r="N92" s="222"/>
      <c r="O92" s="222"/>
      <c r="P92" s="222"/>
      <c r="Q92" s="222"/>
      <c r="R92" s="222"/>
      <c r="S92" s="222"/>
      <c r="T92" s="223"/>
      <c r="U92" s="166"/>
    </row>
    <row r="93" spans="1:21" s="1" customFormat="1" x14ac:dyDescent="0.35">
      <c r="A93" s="154"/>
      <c r="B93" s="154"/>
      <c r="C93" s="176" t="s">
        <v>124</v>
      </c>
      <c r="D93" s="226" t="s">
        <v>123</v>
      </c>
      <c r="E93" s="44"/>
      <c r="F93" s="27">
        <v>0</v>
      </c>
      <c r="G93" s="17">
        <v>0</v>
      </c>
      <c r="H93" s="17">
        <v>67</v>
      </c>
      <c r="I93" s="222"/>
      <c r="J93" s="222"/>
      <c r="K93" s="222"/>
      <c r="L93" s="222"/>
      <c r="M93" s="222"/>
      <c r="N93" s="222"/>
      <c r="O93" s="222"/>
      <c r="P93" s="222"/>
      <c r="Q93" s="222"/>
      <c r="R93" s="222"/>
      <c r="S93" s="222"/>
      <c r="T93" s="223"/>
      <c r="U93" s="165"/>
    </row>
    <row r="94" spans="1:21" s="1" customFormat="1" x14ac:dyDescent="0.35">
      <c r="A94" s="154"/>
      <c r="B94" s="154"/>
      <c r="C94" s="177"/>
      <c r="D94" s="227"/>
      <c r="E94" s="39"/>
      <c r="F94" s="55" t="s">
        <v>97</v>
      </c>
      <c r="G94" s="55" t="s">
        <v>103</v>
      </c>
      <c r="H94" s="55" t="s">
        <v>182</v>
      </c>
      <c r="I94" s="222"/>
      <c r="J94" s="222"/>
      <c r="K94" s="222"/>
      <c r="L94" s="222"/>
      <c r="M94" s="222"/>
      <c r="N94" s="222"/>
      <c r="O94" s="222"/>
      <c r="P94" s="222"/>
      <c r="Q94" s="222"/>
      <c r="R94" s="222"/>
      <c r="S94" s="222"/>
      <c r="T94" s="223"/>
      <c r="U94" s="166"/>
    </row>
    <row r="95" spans="1:21" s="1" customFormat="1" x14ac:dyDescent="0.35">
      <c r="A95" s="154"/>
      <c r="B95" s="154"/>
      <c r="C95" s="176" t="s">
        <v>126</v>
      </c>
      <c r="D95" s="226" t="s">
        <v>125</v>
      </c>
      <c r="E95" s="44"/>
      <c r="F95" s="27">
        <v>0</v>
      </c>
      <c r="G95" s="17">
        <v>0</v>
      </c>
      <c r="H95" s="17">
        <v>4</v>
      </c>
      <c r="I95" s="222"/>
      <c r="J95" s="222"/>
      <c r="K95" s="222"/>
      <c r="L95" s="222"/>
      <c r="M95" s="222"/>
      <c r="N95" s="222"/>
      <c r="O95" s="222"/>
      <c r="P95" s="222"/>
      <c r="Q95" s="222"/>
      <c r="R95" s="222"/>
      <c r="S95" s="222"/>
      <c r="T95" s="223"/>
      <c r="U95" s="165"/>
    </row>
    <row r="96" spans="1:21" s="1" customFormat="1" x14ac:dyDescent="0.35">
      <c r="A96" s="155"/>
      <c r="B96" s="155"/>
      <c r="C96" s="177"/>
      <c r="D96" s="227"/>
      <c r="E96" s="39"/>
      <c r="F96" s="55" t="s">
        <v>97</v>
      </c>
      <c r="G96" s="55" t="s">
        <v>103</v>
      </c>
      <c r="H96" s="55" t="s">
        <v>190</v>
      </c>
      <c r="I96" s="224"/>
      <c r="J96" s="224"/>
      <c r="K96" s="224"/>
      <c r="L96" s="224"/>
      <c r="M96" s="224"/>
      <c r="N96" s="224"/>
      <c r="O96" s="224"/>
      <c r="P96" s="224"/>
      <c r="Q96" s="224"/>
      <c r="R96" s="224"/>
      <c r="S96" s="224"/>
      <c r="T96" s="225"/>
      <c r="U96" s="166"/>
    </row>
    <row r="97" spans="1:21" s="1" customFormat="1" x14ac:dyDescent="0.35">
      <c r="A97" s="153" t="s">
        <v>198</v>
      </c>
      <c r="B97" s="153" t="s">
        <v>199</v>
      </c>
      <c r="C97" s="180"/>
      <c r="D97" s="181"/>
      <c r="E97" s="182"/>
      <c r="F97" s="182"/>
      <c r="G97" s="182"/>
      <c r="H97" s="183"/>
      <c r="I97" s="61">
        <v>4320752</v>
      </c>
      <c r="J97" s="61">
        <v>3672638</v>
      </c>
      <c r="K97" s="61">
        <v>0</v>
      </c>
      <c r="L97" s="61">
        <v>648114</v>
      </c>
      <c r="M97" s="61">
        <v>4319019.8499999996</v>
      </c>
      <c r="N97" s="61">
        <v>3669821.1</v>
      </c>
      <c r="O97" s="61">
        <v>0</v>
      </c>
      <c r="P97" s="61">
        <v>649198.74999999988</v>
      </c>
      <c r="Q97" s="60">
        <v>55360.65</v>
      </c>
      <c r="R97" s="60">
        <v>52302.78</v>
      </c>
      <c r="S97" s="60">
        <v>0</v>
      </c>
      <c r="T97" s="60">
        <v>3057.87</v>
      </c>
      <c r="U97" s="52"/>
    </row>
    <row r="98" spans="1:21" s="1" customFormat="1" x14ac:dyDescent="0.35">
      <c r="A98" s="154"/>
      <c r="B98" s="154"/>
      <c r="C98" s="176" t="s">
        <v>189</v>
      </c>
      <c r="D98" s="178" t="s">
        <v>200</v>
      </c>
      <c r="E98" s="27">
        <v>0</v>
      </c>
      <c r="F98" s="27">
        <v>0</v>
      </c>
      <c r="G98" s="17">
        <v>0</v>
      </c>
      <c r="H98" s="17">
        <v>3297</v>
      </c>
      <c r="I98" s="57"/>
      <c r="J98" s="57"/>
      <c r="K98" s="57"/>
      <c r="L98" s="57"/>
      <c r="M98" s="57"/>
      <c r="N98" s="57"/>
      <c r="O98" s="57"/>
      <c r="P98" s="57"/>
      <c r="Q98" s="57"/>
      <c r="R98" s="57"/>
      <c r="S98" s="57"/>
      <c r="T98" s="51"/>
      <c r="U98" s="184"/>
    </row>
    <row r="99" spans="1:21" s="1" customFormat="1" ht="31" customHeight="1" x14ac:dyDescent="0.35">
      <c r="A99" s="154"/>
      <c r="B99" s="154"/>
      <c r="C99" s="177"/>
      <c r="D99" s="179"/>
      <c r="E99" s="55" t="s">
        <v>102</v>
      </c>
      <c r="F99" s="55" t="s">
        <v>97</v>
      </c>
      <c r="G99" s="55" t="s">
        <v>103</v>
      </c>
      <c r="H99" s="55" t="s">
        <v>104</v>
      </c>
      <c r="I99" s="57"/>
      <c r="J99" s="57"/>
      <c r="K99" s="57"/>
      <c r="L99" s="57"/>
      <c r="M99" s="57"/>
      <c r="N99" s="57"/>
      <c r="O99" s="57"/>
      <c r="P99" s="57"/>
      <c r="Q99" s="57"/>
      <c r="R99" s="57"/>
      <c r="S99" s="57"/>
      <c r="T99" s="51"/>
      <c r="U99" s="185"/>
    </row>
    <row r="100" spans="1:21" s="1" customFormat="1" x14ac:dyDescent="0.35">
      <c r="A100" s="154"/>
      <c r="B100" s="154"/>
      <c r="C100" s="176" t="s">
        <v>201</v>
      </c>
      <c r="D100" s="178" t="s">
        <v>202</v>
      </c>
      <c r="E100" s="27"/>
      <c r="F100" s="27">
        <v>0</v>
      </c>
      <c r="G100" s="17">
        <v>0</v>
      </c>
      <c r="H100" s="17">
        <v>3795</v>
      </c>
      <c r="I100" s="57"/>
      <c r="J100" s="57"/>
      <c r="K100" s="57"/>
      <c r="L100" s="57"/>
      <c r="M100" s="57"/>
      <c r="N100" s="57"/>
      <c r="O100" s="57"/>
      <c r="P100" s="57"/>
      <c r="Q100" s="57"/>
      <c r="R100" s="57"/>
      <c r="S100" s="57"/>
      <c r="T100" s="51"/>
      <c r="U100" s="184"/>
    </row>
    <row r="101" spans="1:21" s="1" customFormat="1" ht="25.5" customHeight="1" x14ac:dyDescent="0.35">
      <c r="A101" s="155"/>
      <c r="B101" s="155"/>
      <c r="C101" s="177"/>
      <c r="D101" s="179"/>
      <c r="E101" s="55"/>
      <c r="F101" s="100" t="s">
        <v>97</v>
      </c>
      <c r="G101" s="55" t="s">
        <v>103</v>
      </c>
      <c r="H101" s="55" t="s">
        <v>104</v>
      </c>
      <c r="I101" s="57"/>
      <c r="J101" s="57"/>
      <c r="K101" s="57"/>
      <c r="L101" s="57"/>
      <c r="M101" s="57"/>
      <c r="N101" s="57"/>
      <c r="O101" s="57"/>
      <c r="P101" s="57"/>
      <c r="Q101" s="57"/>
      <c r="R101" s="57"/>
      <c r="S101" s="57"/>
      <c r="T101" s="51"/>
      <c r="U101" s="185"/>
    </row>
    <row r="102" spans="1:21" s="1" customFormat="1" x14ac:dyDescent="0.35">
      <c r="A102" s="153" t="s">
        <v>76</v>
      </c>
      <c r="B102" s="153" t="s">
        <v>77</v>
      </c>
      <c r="C102" s="180"/>
      <c r="D102" s="181"/>
      <c r="E102" s="182"/>
      <c r="F102" s="182"/>
      <c r="G102" s="182"/>
      <c r="H102" s="183"/>
      <c r="I102" s="62">
        <v>787097</v>
      </c>
      <c r="J102" s="62">
        <v>669032</v>
      </c>
      <c r="K102" s="62">
        <v>0</v>
      </c>
      <c r="L102" s="62">
        <v>118065</v>
      </c>
      <c r="M102" s="62">
        <v>788526.68</v>
      </c>
      <c r="N102" s="62">
        <v>669032</v>
      </c>
      <c r="O102" s="62">
        <v>0</v>
      </c>
      <c r="P102" s="62">
        <v>119494.68000000002</v>
      </c>
      <c r="Q102" s="17">
        <v>220044.38999999998</v>
      </c>
      <c r="R102" s="17">
        <v>199259.35</v>
      </c>
      <c r="S102" s="17">
        <v>0</v>
      </c>
      <c r="T102" s="17">
        <v>20785.04</v>
      </c>
      <c r="U102" s="52"/>
    </row>
    <row r="103" spans="1:21" s="1" customFormat="1" x14ac:dyDescent="0.35">
      <c r="A103" s="154"/>
      <c r="B103" s="154"/>
      <c r="C103" s="176" t="s">
        <v>128</v>
      </c>
      <c r="D103" s="178" t="s">
        <v>127</v>
      </c>
      <c r="E103" s="27">
        <v>0</v>
      </c>
      <c r="F103" s="27">
        <v>0</v>
      </c>
      <c r="G103" s="17">
        <v>0</v>
      </c>
      <c r="H103" s="17">
        <v>80</v>
      </c>
      <c r="I103" s="156"/>
      <c r="J103" s="157"/>
      <c r="K103" s="157"/>
      <c r="L103" s="157"/>
      <c r="M103" s="157"/>
      <c r="N103" s="157"/>
      <c r="O103" s="157"/>
      <c r="P103" s="157"/>
      <c r="Q103" s="157"/>
      <c r="R103" s="157"/>
      <c r="S103" s="157"/>
      <c r="T103" s="158"/>
      <c r="U103" s="184"/>
    </row>
    <row r="104" spans="1:21" s="1" customFormat="1" ht="24.65" customHeight="1" x14ac:dyDescent="0.35">
      <c r="A104" s="154"/>
      <c r="B104" s="154"/>
      <c r="C104" s="177"/>
      <c r="D104" s="179"/>
      <c r="E104" s="55" t="s">
        <v>102</v>
      </c>
      <c r="F104" s="55" t="s">
        <v>97</v>
      </c>
      <c r="G104" s="55" t="s">
        <v>103</v>
      </c>
      <c r="H104" s="55" t="s">
        <v>104</v>
      </c>
      <c r="I104" s="159"/>
      <c r="J104" s="160"/>
      <c r="K104" s="160"/>
      <c r="L104" s="160"/>
      <c r="M104" s="160"/>
      <c r="N104" s="160"/>
      <c r="O104" s="160"/>
      <c r="P104" s="160"/>
      <c r="Q104" s="160"/>
      <c r="R104" s="160"/>
      <c r="S104" s="160"/>
      <c r="T104" s="161"/>
      <c r="U104" s="185"/>
    </row>
    <row r="105" spans="1:21" s="1" customFormat="1" x14ac:dyDescent="0.35">
      <c r="A105" s="154"/>
      <c r="B105" s="154"/>
      <c r="C105" s="176" t="s">
        <v>130</v>
      </c>
      <c r="D105" s="178" t="s">
        <v>129</v>
      </c>
      <c r="E105" s="27">
        <v>0</v>
      </c>
      <c r="F105" s="27">
        <v>0</v>
      </c>
      <c r="G105" s="17">
        <v>0</v>
      </c>
      <c r="H105" s="17">
        <v>80</v>
      </c>
      <c r="I105" s="159"/>
      <c r="J105" s="160"/>
      <c r="K105" s="160"/>
      <c r="L105" s="160"/>
      <c r="M105" s="160"/>
      <c r="N105" s="160"/>
      <c r="O105" s="160"/>
      <c r="P105" s="160"/>
      <c r="Q105" s="160"/>
      <c r="R105" s="160"/>
      <c r="S105" s="160"/>
      <c r="T105" s="161"/>
      <c r="U105" s="184"/>
    </row>
    <row r="106" spans="1:21" s="1" customFormat="1" ht="25" customHeight="1" x14ac:dyDescent="0.35">
      <c r="A106" s="154"/>
      <c r="B106" s="154"/>
      <c r="C106" s="177"/>
      <c r="D106" s="179"/>
      <c r="E106" s="55" t="s">
        <v>102</v>
      </c>
      <c r="F106" s="55" t="s">
        <v>97</v>
      </c>
      <c r="G106" s="55" t="s">
        <v>103</v>
      </c>
      <c r="H106" s="55" t="s">
        <v>104</v>
      </c>
      <c r="I106" s="159"/>
      <c r="J106" s="160"/>
      <c r="K106" s="160"/>
      <c r="L106" s="160"/>
      <c r="M106" s="160"/>
      <c r="N106" s="160"/>
      <c r="O106" s="160"/>
      <c r="P106" s="160"/>
      <c r="Q106" s="160"/>
      <c r="R106" s="160"/>
      <c r="S106" s="160"/>
      <c r="T106" s="161"/>
      <c r="U106" s="185"/>
    </row>
    <row r="107" spans="1:21" s="1" customFormat="1" x14ac:dyDescent="0.35">
      <c r="A107" s="154"/>
      <c r="B107" s="154"/>
      <c r="C107" s="176" t="s">
        <v>132</v>
      </c>
      <c r="D107" s="178" t="s">
        <v>131</v>
      </c>
      <c r="E107" s="44"/>
      <c r="F107" s="17">
        <f>195+1066</f>
        <v>1261</v>
      </c>
      <c r="G107" s="17">
        <v>0</v>
      </c>
      <c r="H107" s="17">
        <v>4950</v>
      </c>
      <c r="I107" s="159"/>
      <c r="J107" s="160"/>
      <c r="K107" s="160"/>
      <c r="L107" s="160"/>
      <c r="M107" s="160"/>
      <c r="N107" s="160"/>
      <c r="O107" s="160"/>
      <c r="P107" s="160"/>
      <c r="Q107" s="160"/>
      <c r="R107" s="160"/>
      <c r="S107" s="160"/>
      <c r="T107" s="161"/>
      <c r="U107" s="184"/>
    </row>
    <row r="108" spans="1:21" s="1" customFormat="1" x14ac:dyDescent="0.35">
      <c r="A108" s="154"/>
      <c r="B108" s="154"/>
      <c r="C108" s="177"/>
      <c r="D108" s="179"/>
      <c r="E108" s="45"/>
      <c r="F108" s="100" t="s">
        <v>97</v>
      </c>
      <c r="G108" s="55" t="s">
        <v>103</v>
      </c>
      <c r="H108" s="55" t="s">
        <v>104</v>
      </c>
      <c r="I108" s="159"/>
      <c r="J108" s="160"/>
      <c r="K108" s="160"/>
      <c r="L108" s="160"/>
      <c r="M108" s="160"/>
      <c r="N108" s="160"/>
      <c r="O108" s="160"/>
      <c r="P108" s="160"/>
      <c r="Q108" s="160"/>
      <c r="R108" s="160"/>
      <c r="S108" s="160"/>
      <c r="T108" s="161"/>
      <c r="U108" s="185"/>
    </row>
    <row r="109" spans="1:21" s="1" customFormat="1" x14ac:dyDescent="0.35">
      <c r="A109" s="154"/>
      <c r="B109" s="154"/>
      <c r="C109" s="176" t="s">
        <v>134</v>
      </c>
      <c r="D109" s="178" t="s">
        <v>133</v>
      </c>
      <c r="E109" s="44"/>
      <c r="F109" s="101">
        <v>1</v>
      </c>
      <c r="G109" s="17">
        <v>0</v>
      </c>
      <c r="H109" s="17">
        <v>3</v>
      </c>
      <c r="I109" s="159"/>
      <c r="J109" s="160"/>
      <c r="K109" s="160"/>
      <c r="L109" s="160"/>
      <c r="M109" s="160"/>
      <c r="N109" s="160"/>
      <c r="O109" s="160"/>
      <c r="P109" s="160"/>
      <c r="Q109" s="160"/>
      <c r="R109" s="160"/>
      <c r="S109" s="160"/>
      <c r="T109" s="161"/>
      <c r="U109" s="184"/>
    </row>
    <row r="110" spans="1:21" s="1" customFormat="1" ht="35.5" customHeight="1" x14ac:dyDescent="0.35">
      <c r="A110" s="155"/>
      <c r="B110" s="155"/>
      <c r="C110" s="177"/>
      <c r="D110" s="179"/>
      <c r="E110" s="45"/>
      <c r="F110" s="100" t="s">
        <v>97</v>
      </c>
      <c r="G110" s="55" t="s">
        <v>103</v>
      </c>
      <c r="H110" s="55" t="s">
        <v>104</v>
      </c>
      <c r="I110" s="162"/>
      <c r="J110" s="163"/>
      <c r="K110" s="163"/>
      <c r="L110" s="163"/>
      <c r="M110" s="163"/>
      <c r="N110" s="163"/>
      <c r="O110" s="163"/>
      <c r="P110" s="163"/>
      <c r="Q110" s="163"/>
      <c r="R110" s="163"/>
      <c r="S110" s="163"/>
      <c r="T110" s="164"/>
      <c r="U110" s="185"/>
    </row>
    <row r="111" spans="1:21" s="1" customFormat="1" x14ac:dyDescent="0.35">
      <c r="A111" s="153" t="s">
        <v>203</v>
      </c>
      <c r="B111" s="153" t="s">
        <v>204</v>
      </c>
      <c r="C111" s="180"/>
      <c r="D111" s="181"/>
      <c r="E111" s="181"/>
      <c r="F111" s="181"/>
      <c r="G111" s="181"/>
      <c r="H111" s="219"/>
      <c r="I111" s="61">
        <v>20517520.77</v>
      </c>
      <c r="J111" s="61">
        <v>17439892.640000001</v>
      </c>
      <c r="K111" s="61">
        <v>0</v>
      </c>
      <c r="L111" s="61">
        <v>3077628.1300000004</v>
      </c>
      <c r="M111" s="61">
        <v>14663912.4</v>
      </c>
      <c r="N111" s="61">
        <v>11389883.689999999</v>
      </c>
      <c r="O111" s="61">
        <v>0</v>
      </c>
      <c r="P111" s="61">
        <v>3274028.71</v>
      </c>
      <c r="Q111" s="60">
        <v>401402.92</v>
      </c>
      <c r="R111" s="60">
        <v>392976.67</v>
      </c>
      <c r="S111" s="60">
        <v>0</v>
      </c>
      <c r="T111" s="60">
        <v>8426.25</v>
      </c>
      <c r="U111" s="52"/>
    </row>
    <row r="112" spans="1:21" s="1" customFormat="1" x14ac:dyDescent="0.35">
      <c r="A112" s="154"/>
      <c r="B112" s="154"/>
      <c r="C112" s="176" t="s">
        <v>185</v>
      </c>
      <c r="D112" s="217" t="s">
        <v>205</v>
      </c>
      <c r="E112" s="27">
        <v>0</v>
      </c>
      <c r="F112" s="27">
        <v>0</v>
      </c>
      <c r="G112" s="27">
        <v>0</v>
      </c>
      <c r="H112" s="27">
        <v>200</v>
      </c>
      <c r="I112" s="156"/>
      <c r="J112" s="157"/>
      <c r="K112" s="157"/>
      <c r="L112" s="157"/>
      <c r="M112" s="157"/>
      <c r="N112" s="157"/>
      <c r="O112" s="157"/>
      <c r="P112" s="157"/>
      <c r="Q112" s="157"/>
      <c r="R112" s="157"/>
      <c r="S112" s="157"/>
      <c r="T112" s="158"/>
      <c r="U112" s="260"/>
    </row>
    <row r="113" spans="1:21" s="1" customFormat="1" x14ac:dyDescent="0.35">
      <c r="A113" s="154"/>
      <c r="B113" s="154"/>
      <c r="C113" s="177"/>
      <c r="D113" s="218"/>
      <c r="E113" s="55" t="s">
        <v>102</v>
      </c>
      <c r="F113" s="55" t="s">
        <v>97</v>
      </c>
      <c r="G113" s="55" t="s">
        <v>103</v>
      </c>
      <c r="H113" s="55" t="s">
        <v>104</v>
      </c>
      <c r="I113" s="159"/>
      <c r="J113" s="160"/>
      <c r="K113" s="160"/>
      <c r="L113" s="160"/>
      <c r="M113" s="160"/>
      <c r="N113" s="160"/>
      <c r="O113" s="160"/>
      <c r="P113" s="160"/>
      <c r="Q113" s="160"/>
      <c r="R113" s="160"/>
      <c r="S113" s="160"/>
      <c r="T113" s="161"/>
      <c r="U113" s="261"/>
    </row>
    <row r="114" spans="1:21" s="1" customFormat="1" x14ac:dyDescent="0.35">
      <c r="A114" s="154"/>
      <c r="B114" s="154"/>
      <c r="C114" s="176" t="s">
        <v>186</v>
      </c>
      <c r="D114" s="217" t="s">
        <v>206</v>
      </c>
      <c r="E114" s="27">
        <v>0</v>
      </c>
      <c r="F114" s="27">
        <v>0</v>
      </c>
      <c r="G114" s="27">
        <v>0</v>
      </c>
      <c r="H114" s="27">
        <v>63</v>
      </c>
      <c r="I114" s="159"/>
      <c r="J114" s="160"/>
      <c r="K114" s="160"/>
      <c r="L114" s="160"/>
      <c r="M114" s="160"/>
      <c r="N114" s="160"/>
      <c r="O114" s="160"/>
      <c r="P114" s="160"/>
      <c r="Q114" s="160"/>
      <c r="R114" s="160"/>
      <c r="S114" s="160"/>
      <c r="T114" s="161"/>
      <c r="U114" s="260"/>
    </row>
    <row r="115" spans="1:21" s="1" customFormat="1" ht="43.5" customHeight="1" x14ac:dyDescent="0.35">
      <c r="A115" s="154"/>
      <c r="B115" s="154"/>
      <c r="C115" s="177"/>
      <c r="D115" s="218"/>
      <c r="E115" s="55" t="s">
        <v>102</v>
      </c>
      <c r="F115" s="55" t="s">
        <v>97</v>
      </c>
      <c r="G115" s="55" t="s">
        <v>103</v>
      </c>
      <c r="H115" s="55" t="s">
        <v>104</v>
      </c>
      <c r="I115" s="159"/>
      <c r="J115" s="160"/>
      <c r="K115" s="160"/>
      <c r="L115" s="160"/>
      <c r="M115" s="160"/>
      <c r="N115" s="160"/>
      <c r="O115" s="160"/>
      <c r="P115" s="160"/>
      <c r="Q115" s="160"/>
      <c r="R115" s="160"/>
      <c r="S115" s="160"/>
      <c r="T115" s="161"/>
      <c r="U115" s="261"/>
    </row>
    <row r="116" spans="1:21" s="1" customFormat="1" x14ac:dyDescent="0.35">
      <c r="A116" s="154"/>
      <c r="B116" s="154"/>
      <c r="C116" s="215" t="s">
        <v>187</v>
      </c>
      <c r="D116" s="217" t="s">
        <v>207</v>
      </c>
      <c r="E116" s="27">
        <v>0</v>
      </c>
      <c r="F116" s="27">
        <v>0</v>
      </c>
      <c r="G116" s="27">
        <v>0</v>
      </c>
      <c r="H116" s="27">
        <v>57</v>
      </c>
      <c r="I116" s="159"/>
      <c r="J116" s="160"/>
      <c r="K116" s="160"/>
      <c r="L116" s="160"/>
      <c r="M116" s="160"/>
      <c r="N116" s="160"/>
      <c r="O116" s="160"/>
      <c r="P116" s="160"/>
      <c r="Q116" s="160"/>
      <c r="R116" s="160"/>
      <c r="S116" s="160"/>
      <c r="T116" s="161"/>
      <c r="U116" s="260"/>
    </row>
    <row r="117" spans="1:21" s="1" customFormat="1" ht="42" customHeight="1" x14ac:dyDescent="0.35">
      <c r="A117" s="154"/>
      <c r="B117" s="154"/>
      <c r="C117" s="216"/>
      <c r="D117" s="218"/>
      <c r="E117" s="55" t="s">
        <v>102</v>
      </c>
      <c r="F117" s="55" t="s">
        <v>97</v>
      </c>
      <c r="G117" s="55" t="s">
        <v>103</v>
      </c>
      <c r="H117" s="55" t="s">
        <v>104</v>
      </c>
      <c r="I117" s="159"/>
      <c r="J117" s="160"/>
      <c r="K117" s="160"/>
      <c r="L117" s="160"/>
      <c r="M117" s="160"/>
      <c r="N117" s="160"/>
      <c r="O117" s="160"/>
      <c r="P117" s="160"/>
      <c r="Q117" s="160"/>
      <c r="R117" s="160"/>
      <c r="S117" s="160"/>
      <c r="T117" s="161"/>
      <c r="U117" s="261"/>
    </row>
    <row r="118" spans="1:21" s="1" customFormat="1" x14ac:dyDescent="0.35">
      <c r="A118" s="154"/>
      <c r="B118" s="154"/>
      <c r="C118" s="215" t="s">
        <v>188</v>
      </c>
      <c r="D118" s="217" t="s">
        <v>208</v>
      </c>
      <c r="E118" s="27">
        <v>0</v>
      </c>
      <c r="F118" s="27">
        <v>0</v>
      </c>
      <c r="G118" s="27">
        <v>0</v>
      </c>
      <c r="H118" s="27">
        <v>85</v>
      </c>
      <c r="I118" s="159"/>
      <c r="J118" s="160"/>
      <c r="K118" s="160"/>
      <c r="L118" s="160"/>
      <c r="M118" s="160"/>
      <c r="N118" s="160"/>
      <c r="O118" s="160"/>
      <c r="P118" s="160"/>
      <c r="Q118" s="160"/>
      <c r="R118" s="160"/>
      <c r="S118" s="160"/>
      <c r="T118" s="161"/>
      <c r="U118" s="260"/>
    </row>
    <row r="119" spans="1:21" s="1" customFormat="1" ht="30" customHeight="1" x14ac:dyDescent="0.35">
      <c r="A119" s="154"/>
      <c r="B119" s="154"/>
      <c r="C119" s="216"/>
      <c r="D119" s="218"/>
      <c r="E119" s="55" t="s">
        <v>102</v>
      </c>
      <c r="F119" s="55" t="s">
        <v>97</v>
      </c>
      <c r="G119" s="55" t="s">
        <v>103</v>
      </c>
      <c r="H119" s="55" t="s">
        <v>104</v>
      </c>
      <c r="I119" s="159"/>
      <c r="J119" s="160"/>
      <c r="K119" s="160"/>
      <c r="L119" s="160"/>
      <c r="M119" s="160"/>
      <c r="N119" s="160"/>
      <c r="O119" s="160"/>
      <c r="P119" s="160"/>
      <c r="Q119" s="160"/>
      <c r="R119" s="160"/>
      <c r="S119" s="160"/>
      <c r="T119" s="161"/>
      <c r="U119" s="261"/>
    </row>
    <row r="120" spans="1:21" s="1" customFormat="1" x14ac:dyDescent="0.35">
      <c r="A120" s="154"/>
      <c r="B120" s="154"/>
      <c r="C120" s="215" t="s">
        <v>209</v>
      </c>
      <c r="D120" s="217" t="s">
        <v>210</v>
      </c>
      <c r="E120" s="33"/>
      <c r="F120" s="27">
        <v>0</v>
      </c>
      <c r="G120" s="27">
        <v>0</v>
      </c>
      <c r="H120" s="67" t="s">
        <v>211</v>
      </c>
      <c r="I120" s="159"/>
      <c r="J120" s="160"/>
      <c r="K120" s="160"/>
      <c r="L120" s="160"/>
      <c r="M120" s="160"/>
      <c r="N120" s="160"/>
      <c r="O120" s="160"/>
      <c r="P120" s="160"/>
      <c r="Q120" s="160"/>
      <c r="R120" s="160"/>
      <c r="S120" s="160"/>
      <c r="T120" s="161"/>
      <c r="U120" s="260"/>
    </row>
    <row r="121" spans="1:21" s="1" customFormat="1" x14ac:dyDescent="0.35">
      <c r="A121" s="154"/>
      <c r="B121" s="154"/>
      <c r="C121" s="216"/>
      <c r="D121" s="218"/>
      <c r="E121" s="53"/>
      <c r="F121" s="55" t="s">
        <v>97</v>
      </c>
      <c r="G121" s="55" t="s">
        <v>103</v>
      </c>
      <c r="H121" s="55" t="s">
        <v>104</v>
      </c>
      <c r="I121" s="159"/>
      <c r="J121" s="160"/>
      <c r="K121" s="160"/>
      <c r="L121" s="160"/>
      <c r="M121" s="160"/>
      <c r="N121" s="160"/>
      <c r="O121" s="160"/>
      <c r="P121" s="160"/>
      <c r="Q121" s="160"/>
      <c r="R121" s="160"/>
      <c r="S121" s="160"/>
      <c r="T121" s="161"/>
      <c r="U121" s="261"/>
    </row>
    <row r="122" spans="1:21" s="1" customFormat="1" x14ac:dyDescent="0.35">
      <c r="A122" s="154"/>
      <c r="B122" s="154"/>
      <c r="C122" s="215" t="s">
        <v>212</v>
      </c>
      <c r="D122" s="217" t="s">
        <v>213</v>
      </c>
      <c r="E122" s="33"/>
      <c r="F122" s="27">
        <v>3</v>
      </c>
      <c r="G122" s="27">
        <v>0</v>
      </c>
      <c r="H122" s="67" t="s">
        <v>214</v>
      </c>
      <c r="I122" s="159"/>
      <c r="J122" s="160"/>
      <c r="K122" s="160"/>
      <c r="L122" s="160"/>
      <c r="M122" s="160"/>
      <c r="N122" s="160"/>
      <c r="O122" s="160"/>
      <c r="P122" s="160"/>
      <c r="Q122" s="160"/>
      <c r="R122" s="160"/>
      <c r="S122" s="160"/>
      <c r="T122" s="161"/>
      <c r="U122" s="260"/>
    </row>
    <row r="123" spans="1:21" s="1" customFormat="1" ht="43.5" customHeight="1" x14ac:dyDescent="0.35">
      <c r="A123" s="154"/>
      <c r="B123" s="154"/>
      <c r="C123" s="216"/>
      <c r="D123" s="218"/>
      <c r="E123" s="53"/>
      <c r="F123" s="55" t="s">
        <v>97</v>
      </c>
      <c r="G123" s="55" t="s">
        <v>103</v>
      </c>
      <c r="H123" s="55" t="s">
        <v>104</v>
      </c>
      <c r="I123" s="159"/>
      <c r="J123" s="160"/>
      <c r="K123" s="160"/>
      <c r="L123" s="160"/>
      <c r="M123" s="160"/>
      <c r="N123" s="160"/>
      <c r="O123" s="160"/>
      <c r="P123" s="160"/>
      <c r="Q123" s="160"/>
      <c r="R123" s="160"/>
      <c r="S123" s="160"/>
      <c r="T123" s="161"/>
      <c r="U123" s="261"/>
    </row>
    <row r="124" spans="1:21" s="1" customFormat="1" x14ac:dyDescent="0.35">
      <c r="A124" s="154"/>
      <c r="B124" s="154"/>
      <c r="C124" s="215" t="s">
        <v>215</v>
      </c>
      <c r="D124" s="217" t="s">
        <v>216</v>
      </c>
      <c r="E124" s="33"/>
      <c r="F124" s="27">
        <v>0</v>
      </c>
      <c r="G124" s="27">
        <v>0</v>
      </c>
      <c r="H124" s="27">
        <v>57</v>
      </c>
      <c r="I124" s="159"/>
      <c r="J124" s="160"/>
      <c r="K124" s="160"/>
      <c r="L124" s="160"/>
      <c r="M124" s="160"/>
      <c r="N124" s="160"/>
      <c r="O124" s="160"/>
      <c r="P124" s="160"/>
      <c r="Q124" s="160"/>
      <c r="R124" s="160"/>
      <c r="S124" s="160"/>
      <c r="T124" s="161"/>
      <c r="U124" s="260"/>
    </row>
    <row r="125" spans="1:21" s="1" customFormat="1" ht="37" customHeight="1" x14ac:dyDescent="0.35">
      <c r="A125" s="154"/>
      <c r="B125" s="154"/>
      <c r="C125" s="216"/>
      <c r="D125" s="218"/>
      <c r="E125" s="53"/>
      <c r="F125" s="55" t="s">
        <v>97</v>
      </c>
      <c r="G125" s="55" t="s">
        <v>103</v>
      </c>
      <c r="H125" s="55" t="s">
        <v>104</v>
      </c>
      <c r="I125" s="159"/>
      <c r="J125" s="160"/>
      <c r="K125" s="160"/>
      <c r="L125" s="160"/>
      <c r="M125" s="160"/>
      <c r="N125" s="160"/>
      <c r="O125" s="160"/>
      <c r="P125" s="160"/>
      <c r="Q125" s="160"/>
      <c r="R125" s="160"/>
      <c r="S125" s="160"/>
      <c r="T125" s="161"/>
      <c r="U125" s="261"/>
    </row>
    <row r="126" spans="1:21" s="1" customFormat="1" x14ac:dyDescent="0.35">
      <c r="A126" s="154"/>
      <c r="B126" s="154"/>
      <c r="C126" s="215" t="s">
        <v>217</v>
      </c>
      <c r="D126" s="217" t="s">
        <v>218</v>
      </c>
      <c r="E126" s="35"/>
      <c r="F126" s="27">
        <v>0</v>
      </c>
      <c r="G126" s="27">
        <v>0</v>
      </c>
      <c r="H126" s="27">
        <v>85</v>
      </c>
      <c r="I126" s="159"/>
      <c r="J126" s="160"/>
      <c r="K126" s="160"/>
      <c r="L126" s="160"/>
      <c r="M126" s="160"/>
      <c r="N126" s="160"/>
      <c r="O126" s="160"/>
      <c r="P126" s="160"/>
      <c r="Q126" s="160"/>
      <c r="R126" s="160"/>
      <c r="S126" s="160"/>
      <c r="T126" s="161"/>
      <c r="U126" s="260"/>
    </row>
    <row r="127" spans="1:21" s="1" customFormat="1" ht="35.15" customHeight="1" x14ac:dyDescent="0.35">
      <c r="A127" s="155"/>
      <c r="B127" s="155"/>
      <c r="C127" s="216"/>
      <c r="D127" s="218"/>
      <c r="E127" s="88"/>
      <c r="F127" s="100" t="s">
        <v>97</v>
      </c>
      <c r="G127" s="55" t="s">
        <v>103</v>
      </c>
      <c r="H127" s="55" t="s">
        <v>104</v>
      </c>
      <c r="I127" s="162"/>
      <c r="J127" s="163"/>
      <c r="K127" s="163"/>
      <c r="L127" s="163"/>
      <c r="M127" s="163"/>
      <c r="N127" s="163"/>
      <c r="O127" s="163"/>
      <c r="P127" s="163"/>
      <c r="Q127" s="163"/>
      <c r="R127" s="163"/>
      <c r="S127" s="163"/>
      <c r="T127" s="164"/>
      <c r="U127" s="261"/>
    </row>
    <row r="128" spans="1:21" s="1" customFormat="1" x14ac:dyDescent="0.35">
      <c r="A128" s="167" t="s">
        <v>47</v>
      </c>
      <c r="B128" s="167" t="s">
        <v>70</v>
      </c>
      <c r="C128" s="172"/>
      <c r="D128" s="173"/>
      <c r="E128" s="173"/>
      <c r="F128" s="173"/>
      <c r="G128" s="173"/>
      <c r="H128" s="201"/>
      <c r="I128" s="91">
        <f>I131-I15</f>
        <v>17388609.180000003</v>
      </c>
      <c r="J128" s="91">
        <f t="shared" ref="J128:T128" si="4">J131-J15</f>
        <v>14764350</v>
      </c>
      <c r="K128" s="91">
        <f t="shared" si="4"/>
        <v>0</v>
      </c>
      <c r="L128" s="91">
        <f t="shared" si="4"/>
        <v>2624259.1800000025</v>
      </c>
      <c r="M128" s="91">
        <f t="shared" si="4"/>
        <v>17389663.699999999</v>
      </c>
      <c r="N128" s="91">
        <f t="shared" si="4"/>
        <v>14764350</v>
      </c>
      <c r="O128" s="91">
        <f t="shared" si="4"/>
        <v>0</v>
      </c>
      <c r="P128" s="91">
        <f t="shared" si="4"/>
        <v>2625313.7000000002</v>
      </c>
      <c r="Q128" s="103">
        <f t="shared" si="4"/>
        <v>234066.66000000061</v>
      </c>
      <c r="R128" s="103">
        <f t="shared" si="4"/>
        <v>231716.67000000039</v>
      </c>
      <c r="S128" s="103">
        <f t="shared" si="4"/>
        <v>0</v>
      </c>
      <c r="T128" s="103">
        <f t="shared" si="4"/>
        <v>2349.9900000001071</v>
      </c>
      <c r="U128" s="167" t="s">
        <v>194</v>
      </c>
    </row>
    <row r="129" spans="1:21" s="1" customFormat="1" x14ac:dyDescent="0.35">
      <c r="A129" s="168"/>
      <c r="B129" s="168"/>
      <c r="C129" s="170" t="s">
        <v>136</v>
      </c>
      <c r="D129" s="151" t="s">
        <v>29</v>
      </c>
      <c r="E129" s="27">
        <v>0</v>
      </c>
      <c r="F129" s="27">
        <v>0</v>
      </c>
      <c r="G129" s="17">
        <v>0</v>
      </c>
      <c r="H129" s="17">
        <v>16801751</v>
      </c>
      <c r="I129" s="202"/>
      <c r="J129" s="203"/>
      <c r="K129" s="203"/>
      <c r="L129" s="203"/>
      <c r="M129" s="203"/>
      <c r="N129" s="203"/>
      <c r="O129" s="203"/>
      <c r="P129" s="203"/>
      <c r="Q129" s="203"/>
      <c r="R129" s="203"/>
      <c r="S129" s="203"/>
      <c r="T129" s="204"/>
      <c r="U129" s="168"/>
    </row>
    <row r="130" spans="1:21" s="1" customFormat="1" ht="28" customHeight="1" x14ac:dyDescent="0.35">
      <c r="A130" s="168"/>
      <c r="B130" s="168"/>
      <c r="C130" s="171"/>
      <c r="D130" s="152"/>
      <c r="E130" s="55" t="s">
        <v>102</v>
      </c>
      <c r="F130" s="100" t="s">
        <v>97</v>
      </c>
      <c r="G130" s="55" t="s">
        <v>103</v>
      </c>
      <c r="H130" s="55" t="s">
        <v>104</v>
      </c>
      <c r="I130" s="205"/>
      <c r="J130" s="206"/>
      <c r="K130" s="206"/>
      <c r="L130" s="206"/>
      <c r="M130" s="206"/>
      <c r="N130" s="206"/>
      <c r="O130" s="206"/>
      <c r="P130" s="206"/>
      <c r="Q130" s="206"/>
      <c r="R130" s="206"/>
      <c r="S130" s="206"/>
      <c r="T130" s="207"/>
      <c r="U130" s="169"/>
    </row>
    <row r="131" spans="1:21" s="1" customFormat="1" x14ac:dyDescent="0.35">
      <c r="A131" s="153" t="s">
        <v>71</v>
      </c>
      <c r="B131" s="153" t="s">
        <v>252</v>
      </c>
      <c r="C131" s="172"/>
      <c r="D131" s="173"/>
      <c r="E131" s="174"/>
      <c r="F131" s="174"/>
      <c r="G131" s="174"/>
      <c r="H131" s="175"/>
      <c r="I131" s="90">
        <v>48937976.990000002</v>
      </c>
      <c r="J131" s="90">
        <v>41581305.789999999</v>
      </c>
      <c r="K131" s="63"/>
      <c r="L131" s="90">
        <f>I131-J131</f>
        <v>7356671.200000003</v>
      </c>
      <c r="M131" s="90">
        <v>40278131.019999996</v>
      </c>
      <c r="N131" s="90">
        <v>33103949.379999999</v>
      </c>
      <c r="O131" s="90">
        <v>0</v>
      </c>
      <c r="P131" s="90">
        <v>7174181.6400000006</v>
      </c>
      <c r="Q131" s="17">
        <v>4386500.08</v>
      </c>
      <c r="R131" s="17">
        <v>3704865.83</v>
      </c>
      <c r="S131" s="17">
        <v>0</v>
      </c>
      <c r="T131" s="17">
        <v>681634.24999999988</v>
      </c>
      <c r="U131" s="49"/>
    </row>
    <row r="132" spans="1:21" s="1" customFormat="1" x14ac:dyDescent="0.35">
      <c r="A132" s="154"/>
      <c r="B132" s="154"/>
      <c r="C132" s="176" t="s">
        <v>136</v>
      </c>
      <c r="D132" s="178" t="s">
        <v>135</v>
      </c>
      <c r="E132" s="17">
        <v>0</v>
      </c>
      <c r="F132" s="27">
        <v>0</v>
      </c>
      <c r="G132" s="17">
        <v>0</v>
      </c>
      <c r="H132" s="17">
        <v>16841150</v>
      </c>
      <c r="I132" s="157"/>
      <c r="J132" s="157"/>
      <c r="K132" s="157"/>
      <c r="L132" s="157"/>
      <c r="M132" s="157"/>
      <c r="N132" s="157"/>
      <c r="O132" s="157"/>
      <c r="P132" s="157"/>
      <c r="Q132" s="157"/>
      <c r="R132" s="157"/>
      <c r="S132" s="157"/>
      <c r="T132" s="158"/>
      <c r="U132" s="165"/>
    </row>
    <row r="133" spans="1:21" s="1" customFormat="1" ht="24.65" customHeight="1" x14ac:dyDescent="0.35">
      <c r="A133" s="154"/>
      <c r="B133" s="154"/>
      <c r="C133" s="177"/>
      <c r="D133" s="179"/>
      <c r="E133" s="55" t="s">
        <v>102</v>
      </c>
      <c r="F133" s="55" t="s">
        <v>97</v>
      </c>
      <c r="G133" s="55" t="s">
        <v>103</v>
      </c>
      <c r="H133" s="59" t="s">
        <v>104</v>
      </c>
      <c r="I133" s="160"/>
      <c r="J133" s="160"/>
      <c r="K133" s="160"/>
      <c r="L133" s="160"/>
      <c r="M133" s="160"/>
      <c r="N133" s="160"/>
      <c r="O133" s="160"/>
      <c r="P133" s="160"/>
      <c r="Q133" s="160"/>
      <c r="R133" s="160"/>
      <c r="S133" s="160"/>
      <c r="T133" s="161"/>
      <c r="U133" s="166"/>
    </row>
    <row r="134" spans="1:21" s="1" customFormat="1" x14ac:dyDescent="0.35">
      <c r="A134" s="154"/>
      <c r="B134" s="154"/>
      <c r="C134" s="176" t="s">
        <v>138</v>
      </c>
      <c r="D134" s="178" t="s">
        <v>137</v>
      </c>
      <c r="E134" s="17">
        <v>0</v>
      </c>
      <c r="F134" s="27">
        <v>0</v>
      </c>
      <c r="G134" s="17">
        <v>0</v>
      </c>
      <c r="H134" s="17">
        <v>291</v>
      </c>
      <c r="I134" s="160"/>
      <c r="J134" s="160"/>
      <c r="K134" s="160"/>
      <c r="L134" s="160"/>
      <c r="M134" s="160"/>
      <c r="N134" s="160"/>
      <c r="O134" s="160"/>
      <c r="P134" s="160"/>
      <c r="Q134" s="160"/>
      <c r="R134" s="160"/>
      <c r="S134" s="160"/>
      <c r="T134" s="161"/>
      <c r="U134" s="165"/>
    </row>
    <row r="135" spans="1:21" s="1" customFormat="1" ht="32.15" customHeight="1" x14ac:dyDescent="0.35">
      <c r="A135" s="154"/>
      <c r="B135" s="154"/>
      <c r="C135" s="177"/>
      <c r="D135" s="179"/>
      <c r="E135" s="55" t="s">
        <v>102</v>
      </c>
      <c r="F135" s="55" t="s">
        <v>97</v>
      </c>
      <c r="G135" s="55" t="s">
        <v>103</v>
      </c>
      <c r="H135" s="59" t="s">
        <v>104</v>
      </c>
      <c r="I135" s="160"/>
      <c r="J135" s="160"/>
      <c r="K135" s="160"/>
      <c r="L135" s="160"/>
      <c r="M135" s="160"/>
      <c r="N135" s="160"/>
      <c r="O135" s="160"/>
      <c r="P135" s="160"/>
      <c r="Q135" s="160"/>
      <c r="R135" s="160"/>
      <c r="S135" s="160"/>
      <c r="T135" s="161"/>
      <c r="U135" s="166"/>
    </row>
    <row r="136" spans="1:21" s="1" customFormat="1" x14ac:dyDescent="0.35">
      <c r="A136" s="154"/>
      <c r="B136" s="154"/>
      <c r="C136" s="176" t="s">
        <v>181</v>
      </c>
      <c r="D136" s="178" t="s">
        <v>191</v>
      </c>
      <c r="E136" s="17">
        <v>0</v>
      </c>
      <c r="F136" s="27">
        <v>0</v>
      </c>
      <c r="G136" s="17">
        <v>0</v>
      </c>
      <c r="H136" s="17">
        <v>1700</v>
      </c>
      <c r="I136" s="160"/>
      <c r="J136" s="160"/>
      <c r="K136" s="160"/>
      <c r="L136" s="160"/>
      <c r="M136" s="160"/>
      <c r="N136" s="160"/>
      <c r="O136" s="160"/>
      <c r="P136" s="160"/>
      <c r="Q136" s="160"/>
      <c r="R136" s="160"/>
      <c r="S136" s="160"/>
      <c r="T136" s="161"/>
      <c r="U136" s="149"/>
    </row>
    <row r="137" spans="1:21" s="1" customFormat="1" ht="25" customHeight="1" x14ac:dyDescent="0.35">
      <c r="A137" s="154"/>
      <c r="B137" s="154"/>
      <c r="C137" s="177"/>
      <c r="D137" s="179"/>
      <c r="E137" s="55" t="s">
        <v>102</v>
      </c>
      <c r="F137" s="55" t="s">
        <v>97</v>
      </c>
      <c r="G137" s="55" t="s">
        <v>103</v>
      </c>
      <c r="H137" s="59" t="s">
        <v>180</v>
      </c>
      <c r="I137" s="160"/>
      <c r="J137" s="160"/>
      <c r="K137" s="160"/>
      <c r="L137" s="160"/>
      <c r="M137" s="160"/>
      <c r="N137" s="160"/>
      <c r="O137" s="160"/>
      <c r="P137" s="160"/>
      <c r="Q137" s="160"/>
      <c r="R137" s="160"/>
      <c r="S137" s="160"/>
      <c r="T137" s="161"/>
      <c r="U137" s="150"/>
    </row>
    <row r="138" spans="1:21" s="1" customFormat="1" x14ac:dyDescent="0.35">
      <c r="A138" s="154"/>
      <c r="B138" s="154"/>
      <c r="C138" s="147" t="s">
        <v>154</v>
      </c>
      <c r="D138" s="148" t="s">
        <v>271</v>
      </c>
      <c r="E138" s="17"/>
      <c r="F138" s="27">
        <v>0</v>
      </c>
      <c r="G138" s="17">
        <v>0</v>
      </c>
      <c r="H138" s="17">
        <v>2.3199999999999998</v>
      </c>
      <c r="I138" s="160"/>
      <c r="J138" s="160"/>
      <c r="K138" s="160"/>
      <c r="L138" s="160"/>
      <c r="M138" s="160"/>
      <c r="N138" s="160"/>
      <c r="O138" s="160"/>
      <c r="P138" s="160"/>
      <c r="Q138" s="160"/>
      <c r="R138" s="160"/>
      <c r="S138" s="160"/>
      <c r="T138" s="161"/>
      <c r="U138" s="87"/>
    </row>
    <row r="139" spans="1:21" s="1" customFormat="1" ht="28" customHeight="1" x14ac:dyDescent="0.35">
      <c r="A139" s="154"/>
      <c r="B139" s="154"/>
      <c r="C139" s="147"/>
      <c r="D139" s="148"/>
      <c r="E139" s="55"/>
      <c r="F139" s="55" t="s">
        <v>97</v>
      </c>
      <c r="G139" s="55" t="s">
        <v>103</v>
      </c>
      <c r="H139" s="59" t="s">
        <v>180</v>
      </c>
      <c r="I139" s="160"/>
      <c r="J139" s="160"/>
      <c r="K139" s="160"/>
      <c r="L139" s="160"/>
      <c r="M139" s="160"/>
      <c r="N139" s="160"/>
      <c r="O139" s="160"/>
      <c r="P139" s="160"/>
      <c r="Q139" s="160"/>
      <c r="R139" s="160"/>
      <c r="S139" s="160"/>
      <c r="T139" s="161"/>
      <c r="U139" s="87"/>
    </row>
    <row r="140" spans="1:21" s="1" customFormat="1" x14ac:dyDescent="0.35">
      <c r="A140" s="154"/>
      <c r="B140" s="154"/>
      <c r="C140" s="147" t="s">
        <v>272</v>
      </c>
      <c r="D140" s="148" t="s">
        <v>273</v>
      </c>
      <c r="E140" s="17"/>
      <c r="F140" s="27">
        <v>0</v>
      </c>
      <c r="G140" s="17">
        <v>0</v>
      </c>
      <c r="H140" s="17">
        <v>86</v>
      </c>
      <c r="I140" s="160"/>
      <c r="J140" s="160"/>
      <c r="K140" s="160"/>
      <c r="L140" s="160"/>
      <c r="M140" s="160"/>
      <c r="N140" s="160"/>
      <c r="O140" s="160"/>
      <c r="P140" s="160"/>
      <c r="Q140" s="160"/>
      <c r="R140" s="160"/>
      <c r="S140" s="160"/>
      <c r="T140" s="161"/>
      <c r="U140" s="87"/>
    </row>
    <row r="141" spans="1:21" s="1" customFormat="1" ht="48.65" customHeight="1" x14ac:dyDescent="0.35">
      <c r="A141" s="154"/>
      <c r="B141" s="154"/>
      <c r="C141" s="147"/>
      <c r="D141" s="148"/>
      <c r="E141" s="55"/>
      <c r="F141" s="55" t="s">
        <v>97</v>
      </c>
      <c r="G141" s="55" t="s">
        <v>103</v>
      </c>
      <c r="H141" s="59" t="s">
        <v>104</v>
      </c>
      <c r="I141" s="160"/>
      <c r="J141" s="160"/>
      <c r="K141" s="160"/>
      <c r="L141" s="160"/>
      <c r="M141" s="160"/>
      <c r="N141" s="160"/>
      <c r="O141" s="160"/>
      <c r="P141" s="160"/>
      <c r="Q141" s="160"/>
      <c r="R141" s="160"/>
      <c r="S141" s="160"/>
      <c r="T141" s="161"/>
      <c r="U141" s="87"/>
    </row>
    <row r="142" spans="1:21" s="1" customFormat="1" x14ac:dyDescent="0.35">
      <c r="A142" s="154"/>
      <c r="B142" s="154"/>
      <c r="C142" s="176" t="s">
        <v>140</v>
      </c>
      <c r="D142" s="178" t="s">
        <v>139</v>
      </c>
      <c r="E142" s="33"/>
      <c r="F142" s="27">
        <v>0</v>
      </c>
      <c r="G142" s="17">
        <v>0</v>
      </c>
      <c r="H142" s="17">
        <v>18</v>
      </c>
      <c r="I142" s="160"/>
      <c r="J142" s="160"/>
      <c r="K142" s="160"/>
      <c r="L142" s="160"/>
      <c r="M142" s="160"/>
      <c r="N142" s="160"/>
      <c r="O142" s="160"/>
      <c r="P142" s="160"/>
      <c r="Q142" s="160"/>
      <c r="R142" s="160"/>
      <c r="S142" s="160"/>
      <c r="T142" s="161"/>
      <c r="U142" s="165"/>
    </row>
    <row r="143" spans="1:21" s="1" customFormat="1" x14ac:dyDescent="0.35">
      <c r="A143" s="154"/>
      <c r="B143" s="154"/>
      <c r="C143" s="177"/>
      <c r="D143" s="179"/>
      <c r="E143" s="38"/>
      <c r="F143" s="55" t="s">
        <v>97</v>
      </c>
      <c r="G143" s="55" t="s">
        <v>103</v>
      </c>
      <c r="H143" s="59" t="s">
        <v>104</v>
      </c>
      <c r="I143" s="160"/>
      <c r="J143" s="160"/>
      <c r="K143" s="160"/>
      <c r="L143" s="160"/>
      <c r="M143" s="160"/>
      <c r="N143" s="160"/>
      <c r="O143" s="160"/>
      <c r="P143" s="160"/>
      <c r="Q143" s="160"/>
      <c r="R143" s="160"/>
      <c r="S143" s="160"/>
      <c r="T143" s="161"/>
      <c r="U143" s="166"/>
    </row>
    <row r="144" spans="1:21" s="1" customFormat="1" x14ac:dyDescent="0.35">
      <c r="A144" s="154"/>
      <c r="B144" s="154"/>
      <c r="C144" s="176" t="s">
        <v>142</v>
      </c>
      <c r="D144" s="178" t="s">
        <v>141</v>
      </c>
      <c r="E144" s="33"/>
      <c r="F144" s="27">
        <v>0</v>
      </c>
      <c r="G144" s="17">
        <v>0</v>
      </c>
      <c r="H144" s="17">
        <v>899916</v>
      </c>
      <c r="I144" s="160"/>
      <c r="J144" s="160"/>
      <c r="K144" s="160"/>
      <c r="L144" s="160"/>
      <c r="M144" s="160"/>
      <c r="N144" s="160"/>
      <c r="O144" s="160"/>
      <c r="P144" s="160"/>
      <c r="Q144" s="160"/>
      <c r="R144" s="160"/>
      <c r="S144" s="160"/>
      <c r="T144" s="161"/>
      <c r="U144" s="165"/>
    </row>
    <row r="145" spans="1:21" s="1" customFormat="1" x14ac:dyDescent="0.35">
      <c r="A145" s="155"/>
      <c r="B145" s="155"/>
      <c r="C145" s="177"/>
      <c r="D145" s="179"/>
      <c r="E145" s="38"/>
      <c r="F145" s="55" t="s">
        <v>97</v>
      </c>
      <c r="G145" s="55" t="s">
        <v>103</v>
      </c>
      <c r="H145" s="59" t="s">
        <v>104</v>
      </c>
      <c r="I145" s="163"/>
      <c r="J145" s="163"/>
      <c r="K145" s="163"/>
      <c r="L145" s="163"/>
      <c r="M145" s="163"/>
      <c r="N145" s="163"/>
      <c r="O145" s="163"/>
      <c r="P145" s="163"/>
      <c r="Q145" s="163"/>
      <c r="R145" s="163"/>
      <c r="S145" s="163"/>
      <c r="T145" s="164"/>
      <c r="U145" s="166"/>
    </row>
    <row r="146" spans="1:21" x14ac:dyDescent="0.35">
      <c r="A146" s="167" t="s">
        <v>13</v>
      </c>
      <c r="B146" s="167" t="s">
        <v>49</v>
      </c>
      <c r="C146" s="190"/>
      <c r="D146" s="191"/>
      <c r="E146" s="192"/>
      <c r="F146" s="192"/>
      <c r="G146" s="192"/>
      <c r="H146" s="193"/>
      <c r="I146" s="92">
        <f>I161+I181</f>
        <v>62797225.539999999</v>
      </c>
      <c r="J146" s="92">
        <f t="shared" ref="J146:T146" si="5">J161+J181</f>
        <v>39842017.369999997</v>
      </c>
      <c r="K146" s="92">
        <f t="shared" si="5"/>
        <v>0</v>
      </c>
      <c r="L146" s="92">
        <f t="shared" si="5"/>
        <v>22955208.169999998</v>
      </c>
      <c r="M146" s="92">
        <f t="shared" si="5"/>
        <v>54545803.130000003</v>
      </c>
      <c r="N146" s="92">
        <f t="shared" si="5"/>
        <v>34275184.090000004</v>
      </c>
      <c r="O146" s="92">
        <f t="shared" si="5"/>
        <v>0</v>
      </c>
      <c r="P146" s="92">
        <f t="shared" si="5"/>
        <v>20270619.039999999</v>
      </c>
      <c r="Q146" s="92">
        <f t="shared" si="5"/>
        <v>8861371.3399999999</v>
      </c>
      <c r="R146" s="92">
        <f t="shared" si="5"/>
        <v>7850555.8500000006</v>
      </c>
      <c r="S146" s="92">
        <f t="shared" si="5"/>
        <v>0</v>
      </c>
      <c r="T146" s="92">
        <f t="shared" si="5"/>
        <v>1010815.49</v>
      </c>
      <c r="U146" s="93"/>
    </row>
    <row r="147" spans="1:21" s="1" customFormat="1" x14ac:dyDescent="0.35">
      <c r="A147" s="168"/>
      <c r="B147" s="168"/>
      <c r="C147" s="165"/>
      <c r="D147" s="151" t="s">
        <v>50</v>
      </c>
      <c r="E147" s="16">
        <v>1.76</v>
      </c>
      <c r="F147" s="16" t="s">
        <v>35</v>
      </c>
      <c r="G147" s="17">
        <v>1.67</v>
      </c>
      <c r="H147" s="17">
        <v>1.5</v>
      </c>
      <c r="I147" s="194"/>
      <c r="J147" s="174"/>
      <c r="K147" s="174"/>
      <c r="L147" s="174"/>
      <c r="M147" s="174"/>
      <c r="N147" s="174"/>
      <c r="O147" s="174"/>
      <c r="P147" s="174"/>
      <c r="Q147" s="174"/>
      <c r="R147" s="174"/>
      <c r="S147" s="174"/>
      <c r="T147" s="175"/>
      <c r="U147" s="256" t="s">
        <v>167</v>
      </c>
    </row>
    <row r="148" spans="1:21" s="1" customFormat="1" ht="47.5" customHeight="1" x14ac:dyDescent="0.35">
      <c r="A148" s="168"/>
      <c r="B148" s="168"/>
      <c r="C148" s="166"/>
      <c r="D148" s="152"/>
      <c r="E148" s="55" t="s">
        <v>99</v>
      </c>
      <c r="F148" s="55" t="s">
        <v>103</v>
      </c>
      <c r="G148" s="55" t="s">
        <v>97</v>
      </c>
      <c r="H148" s="55" t="s">
        <v>98</v>
      </c>
      <c r="I148" s="195"/>
      <c r="J148" s="196"/>
      <c r="K148" s="196"/>
      <c r="L148" s="196"/>
      <c r="M148" s="196"/>
      <c r="N148" s="196"/>
      <c r="O148" s="196"/>
      <c r="P148" s="196"/>
      <c r="Q148" s="196"/>
      <c r="R148" s="196"/>
      <c r="S148" s="196"/>
      <c r="T148" s="197"/>
      <c r="U148" s="257"/>
    </row>
    <row r="149" spans="1:21" s="1" customFormat="1" x14ac:dyDescent="0.35">
      <c r="A149" s="168"/>
      <c r="B149" s="168"/>
      <c r="C149" s="165"/>
      <c r="D149" s="151" t="s">
        <v>51</v>
      </c>
      <c r="E149" s="27">
        <v>73.099999999999994</v>
      </c>
      <c r="F149" s="27">
        <v>75.5</v>
      </c>
      <c r="G149" s="17">
        <v>73.099999999999994</v>
      </c>
      <c r="H149" s="17">
        <v>74.599999999999994</v>
      </c>
      <c r="I149" s="195"/>
      <c r="J149" s="196"/>
      <c r="K149" s="196"/>
      <c r="L149" s="196"/>
      <c r="M149" s="196"/>
      <c r="N149" s="196"/>
      <c r="O149" s="196"/>
      <c r="P149" s="196"/>
      <c r="Q149" s="196"/>
      <c r="R149" s="196"/>
      <c r="S149" s="196"/>
      <c r="T149" s="197"/>
      <c r="U149" s="256" t="s">
        <v>287</v>
      </c>
    </row>
    <row r="150" spans="1:21" s="1" customFormat="1" ht="36.65" customHeight="1" x14ac:dyDescent="0.35">
      <c r="A150" s="168"/>
      <c r="B150" s="168"/>
      <c r="C150" s="166"/>
      <c r="D150" s="152"/>
      <c r="E150" s="55" t="s">
        <v>96</v>
      </c>
      <c r="F150" s="55" t="s">
        <v>103</v>
      </c>
      <c r="G150" s="55" t="s">
        <v>97</v>
      </c>
      <c r="H150" s="55" t="s">
        <v>98</v>
      </c>
      <c r="I150" s="195"/>
      <c r="J150" s="196"/>
      <c r="K150" s="196"/>
      <c r="L150" s="196"/>
      <c r="M150" s="196"/>
      <c r="N150" s="196"/>
      <c r="O150" s="196"/>
      <c r="P150" s="196"/>
      <c r="Q150" s="196"/>
      <c r="R150" s="196"/>
      <c r="S150" s="196"/>
      <c r="T150" s="197"/>
      <c r="U150" s="257"/>
    </row>
    <row r="151" spans="1:21" s="1" customFormat="1" x14ac:dyDescent="0.35">
      <c r="A151" s="168"/>
      <c r="B151" s="168"/>
      <c r="C151" s="165"/>
      <c r="D151" s="151" t="s">
        <v>52</v>
      </c>
      <c r="E151" s="27">
        <v>58.5</v>
      </c>
      <c r="F151" s="27">
        <v>63.9</v>
      </c>
      <c r="G151" s="17">
        <v>58.8</v>
      </c>
      <c r="H151" s="17">
        <v>61.8</v>
      </c>
      <c r="I151" s="195"/>
      <c r="J151" s="196"/>
      <c r="K151" s="196"/>
      <c r="L151" s="196"/>
      <c r="M151" s="196"/>
      <c r="N151" s="196"/>
      <c r="O151" s="196"/>
      <c r="P151" s="196"/>
      <c r="Q151" s="196"/>
      <c r="R151" s="196"/>
      <c r="S151" s="196"/>
      <c r="T151" s="197"/>
      <c r="U151" s="256" t="s">
        <v>286</v>
      </c>
    </row>
    <row r="152" spans="1:21" s="1" customFormat="1" ht="34.5" customHeight="1" x14ac:dyDescent="0.35">
      <c r="A152" s="168"/>
      <c r="B152" s="168"/>
      <c r="C152" s="166"/>
      <c r="D152" s="152"/>
      <c r="E152" s="55" t="s">
        <v>96</v>
      </c>
      <c r="F152" s="55" t="s">
        <v>103</v>
      </c>
      <c r="G152" s="55" t="s">
        <v>97</v>
      </c>
      <c r="H152" s="55" t="s">
        <v>98</v>
      </c>
      <c r="I152" s="195"/>
      <c r="J152" s="196"/>
      <c r="K152" s="196"/>
      <c r="L152" s="196"/>
      <c r="M152" s="196"/>
      <c r="N152" s="196"/>
      <c r="O152" s="196"/>
      <c r="P152" s="196"/>
      <c r="Q152" s="196"/>
      <c r="R152" s="196"/>
      <c r="S152" s="196"/>
      <c r="T152" s="197"/>
      <c r="U152" s="257"/>
    </row>
    <row r="153" spans="1:21" s="1" customFormat="1" x14ac:dyDescent="0.35">
      <c r="A153" s="168"/>
      <c r="B153" s="168"/>
      <c r="C153" s="165"/>
      <c r="D153" s="151" t="s">
        <v>53</v>
      </c>
      <c r="E153" s="27">
        <v>2.37</v>
      </c>
      <c r="F153" s="16" t="s">
        <v>35</v>
      </c>
      <c r="G153" s="17">
        <v>2.37</v>
      </c>
      <c r="H153" s="17">
        <v>2.36</v>
      </c>
      <c r="I153" s="195"/>
      <c r="J153" s="196"/>
      <c r="K153" s="196"/>
      <c r="L153" s="196"/>
      <c r="M153" s="196"/>
      <c r="N153" s="196"/>
      <c r="O153" s="196"/>
      <c r="P153" s="196"/>
      <c r="Q153" s="196"/>
      <c r="R153" s="196"/>
      <c r="S153" s="196"/>
      <c r="T153" s="197"/>
      <c r="U153" s="256" t="s">
        <v>167</v>
      </c>
    </row>
    <row r="154" spans="1:21" s="1" customFormat="1" ht="37" customHeight="1" x14ac:dyDescent="0.35">
      <c r="A154" s="168"/>
      <c r="B154" s="168"/>
      <c r="C154" s="166"/>
      <c r="D154" s="152"/>
      <c r="E154" s="55" t="s">
        <v>102</v>
      </c>
      <c r="F154" s="55" t="s">
        <v>166</v>
      </c>
      <c r="G154" s="55" t="s">
        <v>97</v>
      </c>
      <c r="H154" s="55" t="s">
        <v>98</v>
      </c>
      <c r="I154" s="195"/>
      <c r="J154" s="196"/>
      <c r="K154" s="196"/>
      <c r="L154" s="196"/>
      <c r="M154" s="196"/>
      <c r="N154" s="196"/>
      <c r="O154" s="196"/>
      <c r="P154" s="196"/>
      <c r="Q154" s="196"/>
      <c r="R154" s="196"/>
      <c r="S154" s="196"/>
      <c r="T154" s="197"/>
      <c r="U154" s="257"/>
    </row>
    <row r="155" spans="1:21" s="1" customFormat="1" x14ac:dyDescent="0.35">
      <c r="A155" s="168"/>
      <c r="B155" s="168"/>
      <c r="C155" s="165"/>
      <c r="D155" s="151" t="s">
        <v>54</v>
      </c>
      <c r="E155" s="27">
        <v>40</v>
      </c>
      <c r="F155" s="27">
        <v>24</v>
      </c>
      <c r="G155" s="17">
        <v>35</v>
      </c>
      <c r="H155" s="17">
        <v>8</v>
      </c>
      <c r="I155" s="195"/>
      <c r="J155" s="196"/>
      <c r="K155" s="196"/>
      <c r="L155" s="196"/>
      <c r="M155" s="196"/>
      <c r="N155" s="196"/>
      <c r="O155" s="196"/>
      <c r="P155" s="196"/>
      <c r="Q155" s="196"/>
      <c r="R155" s="196"/>
      <c r="S155" s="196"/>
      <c r="T155" s="197"/>
      <c r="U155" s="256" t="s">
        <v>285</v>
      </c>
    </row>
    <row r="156" spans="1:21" s="1" customFormat="1" ht="21.65" customHeight="1" x14ac:dyDescent="0.35">
      <c r="A156" s="168"/>
      <c r="B156" s="168"/>
      <c r="C156" s="166"/>
      <c r="D156" s="152"/>
      <c r="E156" s="55" t="s">
        <v>96</v>
      </c>
      <c r="F156" s="55" t="s">
        <v>166</v>
      </c>
      <c r="G156" s="55" t="s">
        <v>97</v>
      </c>
      <c r="H156" s="55" t="s">
        <v>98</v>
      </c>
      <c r="I156" s="195"/>
      <c r="J156" s="196"/>
      <c r="K156" s="196"/>
      <c r="L156" s="196"/>
      <c r="M156" s="196"/>
      <c r="N156" s="196"/>
      <c r="O156" s="196"/>
      <c r="P156" s="196"/>
      <c r="Q156" s="196"/>
      <c r="R156" s="196"/>
      <c r="S156" s="196"/>
      <c r="T156" s="197"/>
      <c r="U156" s="257"/>
    </row>
    <row r="157" spans="1:21" s="1" customFormat="1" x14ac:dyDescent="0.35">
      <c r="A157" s="168"/>
      <c r="B157" s="168"/>
      <c r="C157" s="165"/>
      <c r="D157" s="151" t="s">
        <v>55</v>
      </c>
      <c r="E157" s="64">
        <v>53</v>
      </c>
      <c r="F157" s="64">
        <v>55</v>
      </c>
      <c r="G157" s="25">
        <v>54</v>
      </c>
      <c r="H157" s="25">
        <v>57</v>
      </c>
      <c r="I157" s="195"/>
      <c r="J157" s="196"/>
      <c r="K157" s="196"/>
      <c r="L157" s="196"/>
      <c r="M157" s="196"/>
      <c r="N157" s="196"/>
      <c r="O157" s="196"/>
      <c r="P157" s="196"/>
      <c r="Q157" s="196"/>
      <c r="R157" s="196"/>
      <c r="S157" s="196"/>
      <c r="T157" s="197"/>
      <c r="U157" s="256" t="s">
        <v>285</v>
      </c>
    </row>
    <row r="158" spans="1:21" s="13" customFormat="1" ht="36" customHeight="1" x14ac:dyDescent="0.35">
      <c r="A158" s="168"/>
      <c r="B158" s="168"/>
      <c r="C158" s="166"/>
      <c r="D158" s="152"/>
      <c r="E158" s="55" t="s">
        <v>96</v>
      </c>
      <c r="F158" s="55" t="s">
        <v>166</v>
      </c>
      <c r="G158" s="55" t="s">
        <v>97</v>
      </c>
      <c r="H158" s="55" t="s">
        <v>98</v>
      </c>
      <c r="I158" s="195"/>
      <c r="J158" s="196"/>
      <c r="K158" s="196"/>
      <c r="L158" s="196"/>
      <c r="M158" s="196"/>
      <c r="N158" s="196"/>
      <c r="O158" s="196"/>
      <c r="P158" s="196"/>
      <c r="Q158" s="196"/>
      <c r="R158" s="196"/>
      <c r="S158" s="196"/>
      <c r="T158" s="197"/>
      <c r="U158" s="257"/>
    </row>
    <row r="159" spans="1:21" s="13" customFormat="1" x14ac:dyDescent="0.35">
      <c r="A159" s="168"/>
      <c r="B159" s="168"/>
      <c r="C159" s="165"/>
      <c r="D159" s="151" t="s">
        <v>195</v>
      </c>
      <c r="E159" s="64">
        <v>71</v>
      </c>
      <c r="F159" s="64">
        <v>60</v>
      </c>
      <c r="G159" s="25">
        <v>71</v>
      </c>
      <c r="H159" s="25">
        <v>70</v>
      </c>
      <c r="I159" s="195"/>
      <c r="J159" s="196"/>
      <c r="K159" s="196"/>
      <c r="L159" s="196"/>
      <c r="M159" s="196"/>
      <c r="N159" s="196"/>
      <c r="O159" s="196"/>
      <c r="P159" s="196"/>
      <c r="Q159" s="196"/>
      <c r="R159" s="196"/>
      <c r="S159" s="196"/>
      <c r="T159" s="197"/>
      <c r="U159" s="256" t="s">
        <v>167</v>
      </c>
    </row>
    <row r="160" spans="1:21" s="13" customFormat="1" ht="35.5" customHeight="1" x14ac:dyDescent="0.35">
      <c r="A160" s="169"/>
      <c r="B160" s="169"/>
      <c r="C160" s="166"/>
      <c r="D160" s="152"/>
      <c r="E160" s="55" t="s">
        <v>102</v>
      </c>
      <c r="F160" s="55" t="s">
        <v>106</v>
      </c>
      <c r="G160" s="55" t="s">
        <v>97</v>
      </c>
      <c r="H160" s="55" t="s">
        <v>98</v>
      </c>
      <c r="I160" s="198"/>
      <c r="J160" s="199"/>
      <c r="K160" s="199"/>
      <c r="L160" s="199"/>
      <c r="M160" s="199"/>
      <c r="N160" s="199"/>
      <c r="O160" s="199"/>
      <c r="P160" s="199"/>
      <c r="Q160" s="199"/>
      <c r="R160" s="199"/>
      <c r="S160" s="199"/>
      <c r="T160" s="200"/>
      <c r="U160" s="257"/>
    </row>
    <row r="161" spans="1:21" x14ac:dyDescent="0.35">
      <c r="A161" s="167" t="s">
        <v>56</v>
      </c>
      <c r="B161" s="167" t="s">
        <v>57</v>
      </c>
      <c r="C161" s="211"/>
      <c r="D161" s="212"/>
      <c r="E161" s="213"/>
      <c r="F161" s="213"/>
      <c r="G161" s="213"/>
      <c r="H161" s="214"/>
      <c r="I161" s="95">
        <f>I166</f>
        <v>10011601</v>
      </c>
      <c r="J161" s="95">
        <f t="shared" ref="J161:T161" si="6">J166</f>
        <v>7099108</v>
      </c>
      <c r="K161" s="95">
        <f t="shared" si="6"/>
        <v>0</v>
      </c>
      <c r="L161" s="95">
        <f t="shared" si="6"/>
        <v>2912493</v>
      </c>
      <c r="M161" s="95">
        <f t="shared" si="6"/>
        <v>7446081.21</v>
      </c>
      <c r="N161" s="95">
        <f t="shared" si="6"/>
        <v>6329108</v>
      </c>
      <c r="O161" s="95">
        <f t="shared" si="6"/>
        <v>0</v>
      </c>
      <c r="P161" s="95">
        <f t="shared" si="6"/>
        <v>1116973.2100000002</v>
      </c>
      <c r="Q161" s="95">
        <f t="shared" si="6"/>
        <v>1620000</v>
      </c>
      <c r="R161" s="95">
        <f t="shared" si="6"/>
        <v>1620000</v>
      </c>
      <c r="S161" s="95">
        <f t="shared" si="6"/>
        <v>0</v>
      </c>
      <c r="T161" s="95">
        <f t="shared" si="6"/>
        <v>0</v>
      </c>
      <c r="U161" s="96"/>
    </row>
    <row r="162" spans="1:21" s="1" customFormat="1" x14ac:dyDescent="0.35">
      <c r="A162" s="168"/>
      <c r="B162" s="168"/>
      <c r="C162" s="176" t="s">
        <v>144</v>
      </c>
      <c r="D162" s="151" t="s">
        <v>60</v>
      </c>
      <c r="E162" s="17">
        <v>0</v>
      </c>
      <c r="F162" s="27">
        <f>F167</f>
        <v>0</v>
      </c>
      <c r="G162" s="17">
        <v>0</v>
      </c>
      <c r="H162" s="17">
        <v>40000</v>
      </c>
      <c r="I162" s="174"/>
      <c r="J162" s="174"/>
      <c r="K162" s="174"/>
      <c r="L162" s="174"/>
      <c r="M162" s="174"/>
      <c r="N162" s="174"/>
      <c r="O162" s="174"/>
      <c r="P162" s="174"/>
      <c r="Q162" s="174"/>
      <c r="R162" s="174"/>
      <c r="S162" s="174"/>
      <c r="T162" s="175"/>
      <c r="U162" s="165"/>
    </row>
    <row r="163" spans="1:21" s="1" customFormat="1" ht="30.65" customHeight="1" x14ac:dyDescent="0.35">
      <c r="A163" s="168"/>
      <c r="B163" s="168"/>
      <c r="C163" s="177"/>
      <c r="D163" s="152"/>
      <c r="E163" s="55" t="s">
        <v>102</v>
      </c>
      <c r="F163" s="55" t="s">
        <v>97</v>
      </c>
      <c r="G163" s="55" t="s">
        <v>103</v>
      </c>
      <c r="H163" s="55" t="s">
        <v>104</v>
      </c>
      <c r="I163" s="196"/>
      <c r="J163" s="196"/>
      <c r="K163" s="196"/>
      <c r="L163" s="196"/>
      <c r="M163" s="196"/>
      <c r="N163" s="196"/>
      <c r="O163" s="196"/>
      <c r="P163" s="196"/>
      <c r="Q163" s="196"/>
      <c r="R163" s="196"/>
      <c r="S163" s="196"/>
      <c r="T163" s="197"/>
      <c r="U163" s="166"/>
    </row>
    <row r="164" spans="1:21" s="1" customFormat="1" x14ac:dyDescent="0.35">
      <c r="A164" s="168"/>
      <c r="B164" s="168"/>
      <c r="C164" s="176" t="s">
        <v>146</v>
      </c>
      <c r="D164" s="151" t="s">
        <v>61</v>
      </c>
      <c r="E164" s="25">
        <v>0</v>
      </c>
      <c r="F164" s="27">
        <f>F169</f>
        <v>0</v>
      </c>
      <c r="G164" s="17">
        <v>0</v>
      </c>
      <c r="H164" s="17">
        <v>500</v>
      </c>
      <c r="I164" s="196"/>
      <c r="J164" s="196"/>
      <c r="K164" s="196"/>
      <c r="L164" s="196"/>
      <c r="M164" s="196"/>
      <c r="N164" s="196"/>
      <c r="O164" s="196"/>
      <c r="P164" s="196"/>
      <c r="Q164" s="196"/>
      <c r="R164" s="196"/>
      <c r="S164" s="196"/>
      <c r="T164" s="197"/>
      <c r="U164" s="165"/>
    </row>
    <row r="165" spans="1:21" s="1" customFormat="1" ht="36" customHeight="1" x14ac:dyDescent="0.35">
      <c r="A165" s="168"/>
      <c r="B165" s="168"/>
      <c r="C165" s="177"/>
      <c r="D165" s="152"/>
      <c r="E165" s="55" t="s">
        <v>102</v>
      </c>
      <c r="F165" s="55" t="s">
        <v>97</v>
      </c>
      <c r="G165" s="55" t="s">
        <v>103</v>
      </c>
      <c r="H165" s="55" t="s">
        <v>104</v>
      </c>
      <c r="I165" s="196"/>
      <c r="J165" s="196"/>
      <c r="K165" s="196"/>
      <c r="L165" s="196"/>
      <c r="M165" s="196"/>
      <c r="N165" s="196"/>
      <c r="O165" s="196"/>
      <c r="P165" s="196"/>
      <c r="Q165" s="196"/>
      <c r="R165" s="196"/>
      <c r="S165" s="196"/>
      <c r="T165" s="197"/>
      <c r="U165" s="166"/>
    </row>
    <row r="166" spans="1:21" s="1" customFormat="1" x14ac:dyDescent="0.35">
      <c r="A166" s="153" t="s">
        <v>72</v>
      </c>
      <c r="B166" s="153" t="s">
        <v>73</v>
      </c>
      <c r="C166" s="172"/>
      <c r="D166" s="173"/>
      <c r="E166" s="174"/>
      <c r="F166" s="174"/>
      <c r="G166" s="174"/>
      <c r="H166" s="175"/>
      <c r="I166" s="90">
        <v>10011601</v>
      </c>
      <c r="J166" s="90">
        <v>7099108</v>
      </c>
      <c r="K166" s="90">
        <v>0</v>
      </c>
      <c r="L166" s="90">
        <v>2912493</v>
      </c>
      <c r="M166" s="90">
        <v>7446081.21</v>
      </c>
      <c r="N166" s="90">
        <v>6329108</v>
      </c>
      <c r="O166" s="94">
        <v>0</v>
      </c>
      <c r="P166" s="90">
        <v>1116973.2100000002</v>
      </c>
      <c r="Q166" s="17">
        <v>1620000</v>
      </c>
      <c r="R166" s="17">
        <v>1620000</v>
      </c>
      <c r="S166" s="17">
        <v>0</v>
      </c>
      <c r="T166" s="17">
        <v>0</v>
      </c>
      <c r="U166" s="49"/>
    </row>
    <row r="167" spans="1:21" s="1" customFormat="1" x14ac:dyDescent="0.35">
      <c r="A167" s="154"/>
      <c r="B167" s="154"/>
      <c r="C167" s="176" t="s">
        <v>144</v>
      </c>
      <c r="D167" s="178" t="s">
        <v>143</v>
      </c>
      <c r="E167" s="17">
        <v>0</v>
      </c>
      <c r="F167" s="27">
        <v>0</v>
      </c>
      <c r="G167" s="17">
        <v>0</v>
      </c>
      <c r="H167" s="17">
        <v>40000</v>
      </c>
      <c r="I167" s="156"/>
      <c r="J167" s="157"/>
      <c r="K167" s="157"/>
      <c r="L167" s="157"/>
      <c r="M167" s="157"/>
      <c r="N167" s="157"/>
      <c r="O167" s="157"/>
      <c r="P167" s="157"/>
      <c r="Q167" s="157"/>
      <c r="R167" s="157"/>
      <c r="S167" s="157"/>
      <c r="T167" s="158"/>
      <c r="U167" s="165"/>
    </row>
    <row r="168" spans="1:21" s="1" customFormat="1" ht="29.15" customHeight="1" x14ac:dyDescent="0.35">
      <c r="A168" s="154"/>
      <c r="B168" s="154"/>
      <c r="C168" s="177"/>
      <c r="D168" s="179"/>
      <c r="E168" s="23" t="s">
        <v>102</v>
      </c>
      <c r="F168" s="55" t="s">
        <v>97</v>
      </c>
      <c r="G168" s="23" t="s">
        <v>103</v>
      </c>
      <c r="H168" s="23" t="s">
        <v>104</v>
      </c>
      <c r="I168" s="159"/>
      <c r="J168" s="160"/>
      <c r="K168" s="160"/>
      <c r="L168" s="160"/>
      <c r="M168" s="160"/>
      <c r="N168" s="160"/>
      <c r="O168" s="160"/>
      <c r="P168" s="160"/>
      <c r="Q168" s="160"/>
      <c r="R168" s="160"/>
      <c r="S168" s="160"/>
      <c r="T168" s="161"/>
      <c r="U168" s="166"/>
    </row>
    <row r="169" spans="1:21" s="1" customFormat="1" x14ac:dyDescent="0.35">
      <c r="A169" s="154"/>
      <c r="B169" s="154"/>
      <c r="C169" s="176" t="s">
        <v>146</v>
      </c>
      <c r="D169" s="178" t="s">
        <v>145</v>
      </c>
      <c r="E169" s="25">
        <v>0</v>
      </c>
      <c r="F169" s="27">
        <v>0</v>
      </c>
      <c r="G169" s="25">
        <v>0</v>
      </c>
      <c r="H169" s="25">
        <v>500</v>
      </c>
      <c r="I169" s="159"/>
      <c r="J169" s="160"/>
      <c r="K169" s="160"/>
      <c r="L169" s="160"/>
      <c r="M169" s="160"/>
      <c r="N169" s="160"/>
      <c r="O169" s="160"/>
      <c r="P169" s="160"/>
      <c r="Q169" s="160"/>
      <c r="R169" s="160"/>
      <c r="S169" s="160"/>
      <c r="T169" s="161"/>
      <c r="U169" s="165"/>
    </row>
    <row r="170" spans="1:21" s="1" customFormat="1" ht="32.5" customHeight="1" x14ac:dyDescent="0.35">
      <c r="A170" s="154"/>
      <c r="B170" s="154"/>
      <c r="C170" s="177"/>
      <c r="D170" s="179"/>
      <c r="E170" s="23" t="s">
        <v>102</v>
      </c>
      <c r="F170" s="55" t="s">
        <v>97</v>
      </c>
      <c r="G170" s="23" t="s">
        <v>103</v>
      </c>
      <c r="H170" s="23" t="s">
        <v>104</v>
      </c>
      <c r="I170" s="159"/>
      <c r="J170" s="160"/>
      <c r="K170" s="160"/>
      <c r="L170" s="160"/>
      <c r="M170" s="160"/>
      <c r="N170" s="160"/>
      <c r="O170" s="160"/>
      <c r="P170" s="160"/>
      <c r="Q170" s="160"/>
      <c r="R170" s="160"/>
      <c r="S170" s="160"/>
      <c r="T170" s="161"/>
      <c r="U170" s="166"/>
    </row>
    <row r="171" spans="1:21" s="1" customFormat="1" x14ac:dyDescent="0.35">
      <c r="A171" s="154"/>
      <c r="B171" s="154"/>
      <c r="C171" s="176" t="s">
        <v>148</v>
      </c>
      <c r="D171" s="178" t="s">
        <v>147</v>
      </c>
      <c r="E171" s="46"/>
      <c r="F171" s="27">
        <v>0</v>
      </c>
      <c r="G171" s="27">
        <v>0</v>
      </c>
      <c r="H171" s="17">
        <v>88</v>
      </c>
      <c r="I171" s="159"/>
      <c r="J171" s="160"/>
      <c r="K171" s="160"/>
      <c r="L171" s="160"/>
      <c r="M171" s="160"/>
      <c r="N171" s="160"/>
      <c r="O171" s="160"/>
      <c r="P171" s="160"/>
      <c r="Q171" s="160"/>
      <c r="R171" s="160"/>
      <c r="S171" s="160"/>
      <c r="T171" s="161"/>
      <c r="U171" s="165"/>
    </row>
    <row r="172" spans="1:21" s="1" customFormat="1" ht="26.5" customHeight="1" x14ac:dyDescent="0.35">
      <c r="A172" s="154"/>
      <c r="B172" s="154"/>
      <c r="C172" s="177"/>
      <c r="D172" s="179"/>
      <c r="E172" s="47"/>
      <c r="F172" s="55" t="s">
        <v>97</v>
      </c>
      <c r="G172" s="55" t="s">
        <v>103</v>
      </c>
      <c r="H172" s="23" t="s">
        <v>104</v>
      </c>
      <c r="I172" s="159"/>
      <c r="J172" s="160"/>
      <c r="K172" s="160"/>
      <c r="L172" s="160"/>
      <c r="M172" s="160"/>
      <c r="N172" s="160"/>
      <c r="O172" s="160"/>
      <c r="P172" s="160"/>
      <c r="Q172" s="160"/>
      <c r="R172" s="160"/>
      <c r="S172" s="160"/>
      <c r="T172" s="161"/>
      <c r="U172" s="166"/>
    </row>
    <row r="173" spans="1:21" s="1" customFormat="1" x14ac:dyDescent="0.35">
      <c r="A173" s="154"/>
      <c r="B173" s="154"/>
      <c r="C173" s="176" t="s">
        <v>150</v>
      </c>
      <c r="D173" s="178" t="s">
        <v>149</v>
      </c>
      <c r="E173" s="65"/>
      <c r="F173" s="27">
        <v>0</v>
      </c>
      <c r="G173" s="27">
        <v>0</v>
      </c>
      <c r="H173" s="25">
        <v>2</v>
      </c>
      <c r="I173" s="159"/>
      <c r="J173" s="160"/>
      <c r="K173" s="160"/>
      <c r="L173" s="160"/>
      <c r="M173" s="160"/>
      <c r="N173" s="160"/>
      <c r="O173" s="160"/>
      <c r="P173" s="160"/>
      <c r="Q173" s="160"/>
      <c r="R173" s="160"/>
      <c r="S173" s="160"/>
      <c r="T173" s="161"/>
      <c r="U173" s="165"/>
    </row>
    <row r="174" spans="1:21" s="1" customFormat="1" x14ac:dyDescent="0.35">
      <c r="A174" s="154"/>
      <c r="B174" s="154"/>
      <c r="C174" s="177"/>
      <c r="D174" s="179"/>
      <c r="E174" s="65"/>
      <c r="F174" s="55" t="s">
        <v>97</v>
      </c>
      <c r="G174" s="55" t="s">
        <v>103</v>
      </c>
      <c r="H174" s="23" t="s">
        <v>104</v>
      </c>
      <c r="I174" s="159"/>
      <c r="J174" s="160"/>
      <c r="K174" s="160"/>
      <c r="L174" s="160"/>
      <c r="M174" s="160"/>
      <c r="N174" s="160"/>
      <c r="O174" s="160"/>
      <c r="P174" s="160"/>
      <c r="Q174" s="160"/>
      <c r="R174" s="160"/>
      <c r="S174" s="160"/>
      <c r="T174" s="161"/>
      <c r="U174" s="166"/>
    </row>
    <row r="175" spans="1:21" s="1" customFormat="1" x14ac:dyDescent="0.35">
      <c r="A175" s="154"/>
      <c r="B175" s="154"/>
      <c r="C175" s="176" t="s">
        <v>152</v>
      </c>
      <c r="D175" s="178" t="s">
        <v>151</v>
      </c>
      <c r="E175" s="72"/>
      <c r="F175" s="27">
        <v>0</v>
      </c>
      <c r="G175" s="27">
        <v>0</v>
      </c>
      <c r="H175" s="17">
        <v>1</v>
      </c>
      <c r="I175" s="159"/>
      <c r="J175" s="160"/>
      <c r="K175" s="160"/>
      <c r="L175" s="160"/>
      <c r="M175" s="160"/>
      <c r="N175" s="160"/>
      <c r="O175" s="160"/>
      <c r="P175" s="160"/>
      <c r="Q175" s="160"/>
      <c r="R175" s="160"/>
      <c r="S175" s="160"/>
      <c r="T175" s="161"/>
      <c r="U175" s="165"/>
    </row>
    <row r="176" spans="1:21" s="1" customFormat="1" x14ac:dyDescent="0.35">
      <c r="A176" s="154"/>
      <c r="B176" s="154"/>
      <c r="C176" s="177"/>
      <c r="D176" s="179"/>
      <c r="E176" s="73"/>
      <c r="F176" s="55" t="s">
        <v>97</v>
      </c>
      <c r="G176" s="55" t="s">
        <v>103</v>
      </c>
      <c r="H176" s="55" t="s">
        <v>104</v>
      </c>
      <c r="I176" s="159"/>
      <c r="J176" s="160"/>
      <c r="K176" s="160"/>
      <c r="L176" s="160"/>
      <c r="M176" s="160"/>
      <c r="N176" s="160"/>
      <c r="O176" s="160"/>
      <c r="P176" s="160"/>
      <c r="Q176" s="160"/>
      <c r="R176" s="160"/>
      <c r="S176" s="160"/>
      <c r="T176" s="161"/>
      <c r="U176" s="166"/>
    </row>
    <row r="177" spans="1:21" s="1" customFormat="1" x14ac:dyDescent="0.35">
      <c r="A177" s="154"/>
      <c r="B177" s="154"/>
      <c r="C177" s="176" t="s">
        <v>154</v>
      </c>
      <c r="D177" s="178" t="s">
        <v>153</v>
      </c>
      <c r="E177" s="65"/>
      <c r="F177" s="27">
        <v>0</v>
      </c>
      <c r="G177" s="27">
        <v>0</v>
      </c>
      <c r="H177" s="25">
        <v>16</v>
      </c>
      <c r="I177" s="159"/>
      <c r="J177" s="160"/>
      <c r="K177" s="160"/>
      <c r="L177" s="160"/>
      <c r="M177" s="160"/>
      <c r="N177" s="160"/>
      <c r="O177" s="160"/>
      <c r="P177" s="160"/>
      <c r="Q177" s="160"/>
      <c r="R177" s="160"/>
      <c r="S177" s="160"/>
      <c r="T177" s="161"/>
      <c r="U177" s="165"/>
    </row>
    <row r="178" spans="1:21" s="1" customFormat="1" ht="23.15" customHeight="1" x14ac:dyDescent="0.35">
      <c r="A178" s="154"/>
      <c r="B178" s="154"/>
      <c r="C178" s="177"/>
      <c r="D178" s="179"/>
      <c r="E178" s="65"/>
      <c r="F178" s="55" t="s">
        <v>97</v>
      </c>
      <c r="G178" s="55" t="s">
        <v>103</v>
      </c>
      <c r="H178" s="55" t="s">
        <v>104</v>
      </c>
      <c r="I178" s="159"/>
      <c r="J178" s="160"/>
      <c r="K178" s="160"/>
      <c r="L178" s="160"/>
      <c r="M178" s="160"/>
      <c r="N178" s="160"/>
      <c r="O178" s="160"/>
      <c r="P178" s="160"/>
      <c r="Q178" s="160"/>
      <c r="R178" s="160"/>
      <c r="S178" s="160"/>
      <c r="T178" s="161"/>
      <c r="U178" s="166"/>
    </row>
    <row r="179" spans="1:21" s="1" customFormat="1" x14ac:dyDescent="0.35">
      <c r="A179" s="154"/>
      <c r="B179" s="154"/>
      <c r="C179" s="176" t="s">
        <v>156</v>
      </c>
      <c r="D179" s="178" t="s">
        <v>155</v>
      </c>
      <c r="E179" s="72"/>
      <c r="F179" s="27">
        <v>0</v>
      </c>
      <c r="G179" s="27">
        <v>0</v>
      </c>
      <c r="H179" s="17">
        <v>1</v>
      </c>
      <c r="I179" s="159"/>
      <c r="J179" s="160"/>
      <c r="K179" s="160"/>
      <c r="L179" s="160"/>
      <c r="M179" s="160"/>
      <c r="N179" s="160"/>
      <c r="O179" s="160"/>
      <c r="P179" s="160"/>
      <c r="Q179" s="160"/>
      <c r="R179" s="160"/>
      <c r="S179" s="160"/>
      <c r="T179" s="161"/>
      <c r="U179" s="165"/>
    </row>
    <row r="180" spans="1:21" s="1" customFormat="1" ht="28" customHeight="1" x14ac:dyDescent="0.35">
      <c r="A180" s="155"/>
      <c r="B180" s="155"/>
      <c r="C180" s="177"/>
      <c r="D180" s="179"/>
      <c r="E180" s="73"/>
      <c r="F180" s="55" t="s">
        <v>97</v>
      </c>
      <c r="G180" s="55" t="s">
        <v>103</v>
      </c>
      <c r="H180" s="55" t="s">
        <v>104</v>
      </c>
      <c r="I180" s="162"/>
      <c r="J180" s="163"/>
      <c r="K180" s="163"/>
      <c r="L180" s="163"/>
      <c r="M180" s="163"/>
      <c r="N180" s="163"/>
      <c r="O180" s="163"/>
      <c r="P180" s="163"/>
      <c r="Q180" s="163"/>
      <c r="R180" s="163"/>
      <c r="S180" s="163"/>
      <c r="T180" s="164"/>
      <c r="U180" s="166"/>
    </row>
    <row r="181" spans="1:21" x14ac:dyDescent="0.35">
      <c r="A181" s="167" t="s">
        <v>58</v>
      </c>
      <c r="B181" s="167" t="s">
        <v>59</v>
      </c>
      <c r="C181" s="190"/>
      <c r="D181" s="191"/>
      <c r="E181" s="192"/>
      <c r="F181" s="192"/>
      <c r="G181" s="192"/>
      <c r="H181" s="193"/>
      <c r="I181" s="97">
        <f>I196+I209+I220+I227+I232+I237</f>
        <v>52785624.539999999</v>
      </c>
      <c r="J181" s="97">
        <f t="shared" ref="J181:T181" si="7">J196+J209+J220+J227+J232+J237</f>
        <v>32742909.369999997</v>
      </c>
      <c r="K181" s="97">
        <f t="shared" si="7"/>
        <v>0</v>
      </c>
      <c r="L181" s="97">
        <f t="shared" si="7"/>
        <v>20042715.169999998</v>
      </c>
      <c r="M181" s="97">
        <f t="shared" si="7"/>
        <v>47099721.920000002</v>
      </c>
      <c r="N181" s="97">
        <f t="shared" si="7"/>
        <v>27946076.09</v>
      </c>
      <c r="O181" s="97">
        <f t="shared" si="7"/>
        <v>0</v>
      </c>
      <c r="P181" s="97">
        <f t="shared" si="7"/>
        <v>19153645.829999998</v>
      </c>
      <c r="Q181" s="97">
        <f t="shared" si="7"/>
        <v>7241371.3399999999</v>
      </c>
      <c r="R181" s="97">
        <f t="shared" si="7"/>
        <v>6230555.8500000006</v>
      </c>
      <c r="S181" s="97">
        <f t="shared" si="7"/>
        <v>0</v>
      </c>
      <c r="T181" s="97">
        <f t="shared" si="7"/>
        <v>1010815.49</v>
      </c>
      <c r="U181" s="93"/>
    </row>
    <row r="182" spans="1:21" s="1" customFormat="1" ht="18" customHeight="1" x14ac:dyDescent="0.35">
      <c r="A182" s="168"/>
      <c r="B182" s="168"/>
      <c r="C182" s="176" t="s">
        <v>158</v>
      </c>
      <c r="D182" s="151" t="s">
        <v>62</v>
      </c>
      <c r="E182" s="17">
        <v>0</v>
      </c>
      <c r="F182" s="27">
        <f>F212+F228</f>
        <v>3.35</v>
      </c>
      <c r="G182" s="17">
        <v>0</v>
      </c>
      <c r="H182" s="17">
        <v>5.08</v>
      </c>
      <c r="I182" s="203"/>
      <c r="J182" s="203"/>
      <c r="K182" s="203"/>
      <c r="L182" s="203"/>
      <c r="M182" s="203"/>
      <c r="N182" s="203"/>
      <c r="O182" s="203"/>
      <c r="P182" s="203"/>
      <c r="Q182" s="203"/>
      <c r="R182" s="203"/>
      <c r="S182" s="203"/>
      <c r="T182" s="204"/>
      <c r="U182" s="165"/>
    </row>
    <row r="183" spans="1:21" s="1" customFormat="1" ht="34" customHeight="1" x14ac:dyDescent="0.35">
      <c r="A183" s="168"/>
      <c r="B183" s="168"/>
      <c r="C183" s="177"/>
      <c r="D183" s="152"/>
      <c r="E183" s="55" t="s">
        <v>102</v>
      </c>
      <c r="F183" s="100" t="s">
        <v>97</v>
      </c>
      <c r="G183" s="55" t="s">
        <v>103</v>
      </c>
      <c r="H183" s="55" t="s">
        <v>104</v>
      </c>
      <c r="I183" s="206"/>
      <c r="J183" s="206"/>
      <c r="K183" s="206"/>
      <c r="L183" s="206"/>
      <c r="M183" s="206"/>
      <c r="N183" s="206"/>
      <c r="O183" s="206"/>
      <c r="P183" s="206"/>
      <c r="Q183" s="206"/>
      <c r="R183" s="206"/>
      <c r="S183" s="206"/>
      <c r="T183" s="207"/>
      <c r="U183" s="166"/>
    </row>
    <row r="184" spans="1:21" s="1" customFormat="1" ht="18" customHeight="1" x14ac:dyDescent="0.35">
      <c r="A184" s="168"/>
      <c r="B184" s="168"/>
      <c r="C184" s="176" t="s">
        <v>197</v>
      </c>
      <c r="D184" s="151" t="s">
        <v>28</v>
      </c>
      <c r="E184" s="17">
        <v>0</v>
      </c>
      <c r="F184" s="27">
        <f>F214</f>
        <v>0</v>
      </c>
      <c r="G184" s="17">
        <v>0</v>
      </c>
      <c r="H184" s="17">
        <v>16.62</v>
      </c>
      <c r="I184" s="206"/>
      <c r="J184" s="206"/>
      <c r="K184" s="206"/>
      <c r="L184" s="206"/>
      <c r="M184" s="206"/>
      <c r="N184" s="206"/>
      <c r="O184" s="206"/>
      <c r="P184" s="206"/>
      <c r="Q184" s="206"/>
      <c r="R184" s="206"/>
      <c r="S184" s="206"/>
      <c r="T184" s="207"/>
      <c r="U184" s="35"/>
    </row>
    <row r="185" spans="1:21" s="1" customFormat="1" ht="18" customHeight="1" x14ac:dyDescent="0.35">
      <c r="A185" s="168"/>
      <c r="B185" s="168"/>
      <c r="C185" s="177"/>
      <c r="D185" s="152"/>
      <c r="E185" s="55" t="s">
        <v>102</v>
      </c>
      <c r="F185" s="100" t="s">
        <v>97</v>
      </c>
      <c r="G185" s="55" t="s">
        <v>103</v>
      </c>
      <c r="H185" s="55" t="s">
        <v>104</v>
      </c>
      <c r="I185" s="206"/>
      <c r="J185" s="206"/>
      <c r="K185" s="206"/>
      <c r="L185" s="206"/>
      <c r="M185" s="206"/>
      <c r="N185" s="206"/>
      <c r="O185" s="206"/>
      <c r="P185" s="206"/>
      <c r="Q185" s="206"/>
      <c r="R185" s="206"/>
      <c r="S185" s="206"/>
      <c r="T185" s="207"/>
      <c r="U185" s="35"/>
    </row>
    <row r="186" spans="1:21" s="1" customFormat="1" ht="18" customHeight="1" x14ac:dyDescent="0.35">
      <c r="A186" s="168"/>
      <c r="B186" s="168"/>
      <c r="C186" s="170" t="s">
        <v>248</v>
      </c>
      <c r="D186" s="151" t="s">
        <v>63</v>
      </c>
      <c r="E186" s="25">
        <v>0</v>
      </c>
      <c r="F186" s="27">
        <f>F238</f>
        <v>0</v>
      </c>
      <c r="G186" s="25">
        <v>0</v>
      </c>
      <c r="H186" s="25">
        <v>20123</v>
      </c>
      <c r="I186" s="206"/>
      <c r="J186" s="206"/>
      <c r="K186" s="206"/>
      <c r="L186" s="206"/>
      <c r="M186" s="206"/>
      <c r="N186" s="206"/>
      <c r="O186" s="206"/>
      <c r="P186" s="206"/>
      <c r="Q186" s="206"/>
      <c r="R186" s="206"/>
      <c r="S186" s="206"/>
      <c r="T186" s="207"/>
      <c r="U186" s="262"/>
    </row>
    <row r="187" spans="1:21" s="1" customFormat="1" ht="18" customHeight="1" x14ac:dyDescent="0.35">
      <c r="A187" s="168"/>
      <c r="B187" s="168"/>
      <c r="C187" s="171"/>
      <c r="D187" s="152"/>
      <c r="E187" s="31" t="s">
        <v>102</v>
      </c>
      <c r="F187" s="100" t="s">
        <v>97</v>
      </c>
      <c r="G187" s="31" t="s">
        <v>103</v>
      </c>
      <c r="H187" s="31" t="s">
        <v>104</v>
      </c>
      <c r="I187" s="206"/>
      <c r="J187" s="206"/>
      <c r="K187" s="206"/>
      <c r="L187" s="206"/>
      <c r="M187" s="206"/>
      <c r="N187" s="206"/>
      <c r="O187" s="206"/>
      <c r="P187" s="206"/>
      <c r="Q187" s="206"/>
      <c r="R187" s="206"/>
      <c r="S187" s="206"/>
      <c r="T187" s="207"/>
      <c r="U187" s="263"/>
    </row>
    <row r="188" spans="1:21" s="1" customFormat="1" ht="18" customHeight="1" x14ac:dyDescent="0.35">
      <c r="A188" s="168"/>
      <c r="B188" s="168"/>
      <c r="C188" s="170" t="s">
        <v>221</v>
      </c>
      <c r="D188" s="151" t="s">
        <v>64</v>
      </c>
      <c r="E188" s="17">
        <v>0</v>
      </c>
      <c r="F188" s="27">
        <f>F197</f>
        <v>0</v>
      </c>
      <c r="G188" s="17">
        <v>0</v>
      </c>
      <c r="H188" s="17">
        <v>872</v>
      </c>
      <c r="I188" s="206"/>
      <c r="J188" s="206"/>
      <c r="K188" s="206"/>
      <c r="L188" s="206"/>
      <c r="M188" s="206"/>
      <c r="N188" s="206"/>
      <c r="O188" s="206"/>
      <c r="P188" s="206"/>
      <c r="Q188" s="206"/>
      <c r="R188" s="206"/>
      <c r="S188" s="206"/>
      <c r="T188" s="207"/>
      <c r="U188" s="165"/>
    </row>
    <row r="189" spans="1:21" s="1" customFormat="1" ht="18" customHeight="1" x14ac:dyDescent="0.35">
      <c r="A189" s="168"/>
      <c r="B189" s="168"/>
      <c r="C189" s="171"/>
      <c r="D189" s="152"/>
      <c r="E189" s="55" t="s">
        <v>102</v>
      </c>
      <c r="F189" s="100" t="s">
        <v>97</v>
      </c>
      <c r="G189" s="55" t="s">
        <v>103</v>
      </c>
      <c r="H189" s="55" t="s">
        <v>104</v>
      </c>
      <c r="I189" s="206"/>
      <c r="J189" s="206"/>
      <c r="K189" s="206"/>
      <c r="L189" s="206"/>
      <c r="M189" s="206"/>
      <c r="N189" s="206"/>
      <c r="O189" s="206"/>
      <c r="P189" s="206"/>
      <c r="Q189" s="206"/>
      <c r="R189" s="206"/>
      <c r="S189" s="206"/>
      <c r="T189" s="207"/>
      <c r="U189" s="166"/>
    </row>
    <row r="190" spans="1:21" s="1" customFormat="1" ht="18" customHeight="1" x14ac:dyDescent="0.35">
      <c r="A190" s="168"/>
      <c r="B190" s="168"/>
      <c r="C190" s="170" t="s">
        <v>222</v>
      </c>
      <c r="D190" s="151" t="s">
        <v>65</v>
      </c>
      <c r="E190" s="25">
        <v>0</v>
      </c>
      <c r="F190" s="27">
        <f>F199</f>
        <v>0</v>
      </c>
      <c r="G190" s="25">
        <v>0</v>
      </c>
      <c r="H190" s="25">
        <v>3050</v>
      </c>
      <c r="I190" s="206"/>
      <c r="J190" s="206"/>
      <c r="K190" s="206"/>
      <c r="L190" s="206"/>
      <c r="M190" s="206"/>
      <c r="N190" s="206"/>
      <c r="O190" s="206"/>
      <c r="P190" s="206"/>
      <c r="Q190" s="206"/>
      <c r="R190" s="206"/>
      <c r="S190" s="206"/>
      <c r="T190" s="207"/>
      <c r="U190" s="165"/>
    </row>
    <row r="191" spans="1:21" s="1" customFormat="1" ht="18" customHeight="1" x14ac:dyDescent="0.35">
      <c r="A191" s="168"/>
      <c r="B191" s="168"/>
      <c r="C191" s="171"/>
      <c r="D191" s="152"/>
      <c r="E191" s="31" t="s">
        <v>102</v>
      </c>
      <c r="F191" s="100" t="s">
        <v>97</v>
      </c>
      <c r="G191" s="31" t="s">
        <v>103</v>
      </c>
      <c r="H191" s="31" t="s">
        <v>104</v>
      </c>
      <c r="I191" s="206"/>
      <c r="J191" s="206"/>
      <c r="K191" s="206"/>
      <c r="L191" s="206"/>
      <c r="M191" s="206"/>
      <c r="N191" s="206"/>
      <c r="O191" s="206"/>
      <c r="P191" s="206"/>
      <c r="Q191" s="206"/>
      <c r="R191" s="206"/>
      <c r="S191" s="206"/>
      <c r="T191" s="207"/>
      <c r="U191" s="166"/>
    </row>
    <row r="192" spans="1:21" s="1" customFormat="1" ht="18" customHeight="1" x14ac:dyDescent="0.35">
      <c r="A192" s="168"/>
      <c r="B192" s="168"/>
      <c r="C192" s="170" t="s">
        <v>234</v>
      </c>
      <c r="D192" s="151" t="s">
        <v>66</v>
      </c>
      <c r="E192" s="17">
        <v>0</v>
      </c>
      <c r="F192" s="25">
        <f>F221</f>
        <v>0</v>
      </c>
      <c r="G192" s="17">
        <v>0</v>
      </c>
      <c r="H192" s="17">
        <v>2368</v>
      </c>
      <c r="I192" s="206"/>
      <c r="J192" s="206"/>
      <c r="K192" s="206"/>
      <c r="L192" s="206"/>
      <c r="M192" s="206"/>
      <c r="N192" s="206"/>
      <c r="O192" s="206"/>
      <c r="P192" s="206"/>
      <c r="Q192" s="206"/>
      <c r="R192" s="206"/>
      <c r="S192" s="206"/>
      <c r="T192" s="207"/>
      <c r="U192" s="262"/>
    </row>
    <row r="193" spans="1:21" s="1" customFormat="1" ht="18" customHeight="1" x14ac:dyDescent="0.35">
      <c r="A193" s="168"/>
      <c r="B193" s="168"/>
      <c r="C193" s="171"/>
      <c r="D193" s="152"/>
      <c r="E193" s="55" t="s">
        <v>102</v>
      </c>
      <c r="F193" s="100" t="s">
        <v>97</v>
      </c>
      <c r="G193" s="55" t="s">
        <v>103</v>
      </c>
      <c r="H193" s="55" t="s">
        <v>104</v>
      </c>
      <c r="I193" s="206"/>
      <c r="J193" s="206"/>
      <c r="K193" s="206"/>
      <c r="L193" s="206"/>
      <c r="M193" s="206"/>
      <c r="N193" s="206"/>
      <c r="O193" s="206"/>
      <c r="P193" s="206"/>
      <c r="Q193" s="206"/>
      <c r="R193" s="206"/>
      <c r="S193" s="206"/>
      <c r="T193" s="207"/>
      <c r="U193" s="263"/>
    </row>
    <row r="194" spans="1:21" s="1" customFormat="1" ht="18" customHeight="1" x14ac:dyDescent="0.35">
      <c r="A194" s="168"/>
      <c r="B194" s="168"/>
      <c r="C194" s="170" t="s">
        <v>244</v>
      </c>
      <c r="D194" s="151" t="s">
        <v>196</v>
      </c>
      <c r="E194" s="25">
        <v>0</v>
      </c>
      <c r="F194" s="25">
        <f>F233</f>
        <v>0</v>
      </c>
      <c r="G194" s="25">
        <v>0</v>
      </c>
      <c r="H194" s="25">
        <v>2</v>
      </c>
      <c r="I194" s="206"/>
      <c r="J194" s="206"/>
      <c r="K194" s="206"/>
      <c r="L194" s="206"/>
      <c r="M194" s="206"/>
      <c r="N194" s="206"/>
      <c r="O194" s="206"/>
      <c r="P194" s="206"/>
      <c r="Q194" s="206"/>
      <c r="R194" s="206"/>
      <c r="S194" s="206"/>
      <c r="T194" s="207"/>
      <c r="U194" s="262"/>
    </row>
    <row r="195" spans="1:21" s="1" customFormat="1" ht="18" customHeight="1" x14ac:dyDescent="0.35">
      <c r="A195" s="169"/>
      <c r="B195" s="169"/>
      <c r="C195" s="171"/>
      <c r="D195" s="152"/>
      <c r="E195" s="55" t="s">
        <v>102</v>
      </c>
      <c r="F195" s="100" t="s">
        <v>97</v>
      </c>
      <c r="G195" s="55" t="s">
        <v>103</v>
      </c>
      <c r="H195" s="55" t="s">
        <v>104</v>
      </c>
      <c r="I195" s="209"/>
      <c r="J195" s="209"/>
      <c r="K195" s="209"/>
      <c r="L195" s="209"/>
      <c r="M195" s="209"/>
      <c r="N195" s="209"/>
      <c r="O195" s="209"/>
      <c r="P195" s="209"/>
      <c r="Q195" s="209"/>
      <c r="R195" s="209"/>
      <c r="S195" s="209"/>
      <c r="T195" s="210"/>
      <c r="U195" s="263"/>
    </row>
    <row r="196" spans="1:21" s="1" customFormat="1" x14ac:dyDescent="0.35">
      <c r="A196" s="167" t="s">
        <v>219</v>
      </c>
      <c r="B196" s="167" t="s">
        <v>220</v>
      </c>
      <c r="C196" s="172"/>
      <c r="D196" s="173"/>
      <c r="E196" s="173"/>
      <c r="F196" s="173"/>
      <c r="G196" s="173"/>
      <c r="H196" s="201"/>
      <c r="I196" s="97">
        <v>24697470.960000001</v>
      </c>
      <c r="J196" s="97">
        <v>8889419.9000000004</v>
      </c>
      <c r="K196" s="97">
        <v>0</v>
      </c>
      <c r="L196" s="97">
        <v>15808051.059999999</v>
      </c>
      <c r="M196" s="97">
        <v>24654714.890000001</v>
      </c>
      <c r="N196" s="97">
        <v>8889419.9000000004</v>
      </c>
      <c r="O196" s="97">
        <v>0</v>
      </c>
      <c r="P196" s="97">
        <v>15765294.99</v>
      </c>
      <c r="Q196" s="102">
        <v>651425.51</v>
      </c>
      <c r="R196" s="102">
        <v>407805.75</v>
      </c>
      <c r="S196" s="102">
        <v>0</v>
      </c>
      <c r="T196" s="102">
        <v>243619.76</v>
      </c>
      <c r="U196" s="49"/>
    </row>
    <row r="197" spans="1:21" s="1" customFormat="1" ht="23.15" customHeight="1" x14ac:dyDescent="0.35">
      <c r="A197" s="168"/>
      <c r="B197" s="168"/>
      <c r="C197" s="176" t="s">
        <v>221</v>
      </c>
      <c r="D197" s="178" t="s">
        <v>64</v>
      </c>
      <c r="E197" s="17">
        <v>0</v>
      </c>
      <c r="F197" s="17">
        <v>0</v>
      </c>
      <c r="G197" s="17">
        <v>0</v>
      </c>
      <c r="H197" s="17">
        <v>872</v>
      </c>
      <c r="I197" s="202"/>
      <c r="J197" s="203"/>
      <c r="K197" s="203"/>
      <c r="L197" s="203"/>
      <c r="M197" s="203"/>
      <c r="N197" s="203"/>
      <c r="O197" s="203"/>
      <c r="P197" s="203"/>
      <c r="Q197" s="203"/>
      <c r="R197" s="203"/>
      <c r="S197" s="203"/>
      <c r="T197" s="204"/>
      <c r="U197" s="165"/>
    </row>
    <row r="198" spans="1:21" s="1" customFormat="1" ht="23.15" customHeight="1" x14ac:dyDescent="0.35">
      <c r="A198" s="168"/>
      <c r="B198" s="168"/>
      <c r="C198" s="177"/>
      <c r="D198" s="179"/>
      <c r="E198" s="55" t="s">
        <v>102</v>
      </c>
      <c r="F198" s="55" t="s">
        <v>97</v>
      </c>
      <c r="G198" s="55" t="s">
        <v>103</v>
      </c>
      <c r="H198" s="55" t="s">
        <v>182</v>
      </c>
      <c r="I198" s="205"/>
      <c r="J198" s="206"/>
      <c r="K198" s="206"/>
      <c r="L198" s="206"/>
      <c r="M198" s="206"/>
      <c r="N198" s="206"/>
      <c r="O198" s="206"/>
      <c r="P198" s="206"/>
      <c r="Q198" s="206"/>
      <c r="R198" s="206"/>
      <c r="S198" s="206"/>
      <c r="T198" s="207"/>
      <c r="U198" s="166"/>
    </row>
    <row r="199" spans="1:21" s="1" customFormat="1" ht="23.15" customHeight="1" x14ac:dyDescent="0.35">
      <c r="A199" s="168"/>
      <c r="B199" s="168"/>
      <c r="C199" s="176" t="s">
        <v>222</v>
      </c>
      <c r="D199" s="178" t="s">
        <v>224</v>
      </c>
      <c r="E199" s="25">
        <v>0</v>
      </c>
      <c r="F199" s="17">
        <v>0</v>
      </c>
      <c r="G199" s="25">
        <v>0</v>
      </c>
      <c r="H199" s="25">
        <v>3050</v>
      </c>
      <c r="I199" s="205"/>
      <c r="J199" s="206"/>
      <c r="K199" s="206"/>
      <c r="L199" s="206"/>
      <c r="M199" s="206"/>
      <c r="N199" s="206"/>
      <c r="O199" s="206"/>
      <c r="P199" s="206"/>
      <c r="Q199" s="206"/>
      <c r="R199" s="206"/>
      <c r="S199" s="206"/>
      <c r="T199" s="207"/>
      <c r="U199" s="165"/>
    </row>
    <row r="200" spans="1:21" s="1" customFormat="1" ht="23.15" customHeight="1" x14ac:dyDescent="0.35">
      <c r="A200" s="168"/>
      <c r="B200" s="168"/>
      <c r="C200" s="177"/>
      <c r="D200" s="179"/>
      <c r="E200" s="31" t="s">
        <v>102</v>
      </c>
      <c r="F200" s="55" t="s">
        <v>97</v>
      </c>
      <c r="G200" s="31" t="s">
        <v>103</v>
      </c>
      <c r="H200" s="31" t="s">
        <v>104</v>
      </c>
      <c r="I200" s="205"/>
      <c r="J200" s="206"/>
      <c r="K200" s="206"/>
      <c r="L200" s="206"/>
      <c r="M200" s="206"/>
      <c r="N200" s="206"/>
      <c r="O200" s="206"/>
      <c r="P200" s="206"/>
      <c r="Q200" s="206"/>
      <c r="R200" s="206"/>
      <c r="S200" s="206"/>
      <c r="T200" s="207"/>
      <c r="U200" s="166"/>
    </row>
    <row r="201" spans="1:21" s="1" customFormat="1" ht="23.15" customHeight="1" x14ac:dyDescent="0.35">
      <c r="A201" s="168"/>
      <c r="B201" s="168"/>
      <c r="C201" s="176" t="s">
        <v>223</v>
      </c>
      <c r="D201" s="151" t="s">
        <v>225</v>
      </c>
      <c r="E201" s="34"/>
      <c r="F201" s="27">
        <v>0</v>
      </c>
      <c r="G201" s="17">
        <v>0</v>
      </c>
      <c r="H201" s="17">
        <v>55.43</v>
      </c>
      <c r="I201" s="205"/>
      <c r="J201" s="206"/>
      <c r="K201" s="206"/>
      <c r="L201" s="206"/>
      <c r="M201" s="206"/>
      <c r="N201" s="206"/>
      <c r="O201" s="206"/>
      <c r="P201" s="206"/>
      <c r="Q201" s="206"/>
      <c r="R201" s="206"/>
      <c r="S201" s="206"/>
      <c r="T201" s="207"/>
      <c r="U201" s="165"/>
    </row>
    <row r="202" spans="1:21" s="1" customFormat="1" ht="23.15" customHeight="1" x14ac:dyDescent="0.35">
      <c r="A202" s="168"/>
      <c r="B202" s="168"/>
      <c r="C202" s="177"/>
      <c r="D202" s="152"/>
      <c r="E202" s="58"/>
      <c r="F202" s="55" t="s">
        <v>97</v>
      </c>
      <c r="G202" s="55" t="s">
        <v>103</v>
      </c>
      <c r="H202" s="55" t="s">
        <v>104</v>
      </c>
      <c r="I202" s="205"/>
      <c r="J202" s="206"/>
      <c r="K202" s="206"/>
      <c r="L202" s="206"/>
      <c r="M202" s="206"/>
      <c r="N202" s="206"/>
      <c r="O202" s="206"/>
      <c r="P202" s="206"/>
      <c r="Q202" s="206"/>
      <c r="R202" s="206"/>
      <c r="S202" s="206"/>
      <c r="T202" s="207"/>
      <c r="U202" s="166"/>
    </row>
    <row r="203" spans="1:21" s="1" customFormat="1" ht="23.15" customHeight="1" x14ac:dyDescent="0.35">
      <c r="A203" s="168"/>
      <c r="B203" s="168"/>
      <c r="C203" s="176" t="s">
        <v>227</v>
      </c>
      <c r="D203" s="178" t="s">
        <v>226</v>
      </c>
      <c r="E203" s="34"/>
      <c r="F203" s="17">
        <v>0</v>
      </c>
      <c r="G203" s="17">
        <v>0</v>
      </c>
      <c r="H203" s="17">
        <v>2803</v>
      </c>
      <c r="I203" s="205"/>
      <c r="J203" s="206"/>
      <c r="K203" s="206"/>
      <c r="L203" s="206"/>
      <c r="M203" s="206"/>
      <c r="N203" s="206"/>
      <c r="O203" s="206"/>
      <c r="P203" s="206"/>
      <c r="Q203" s="206"/>
      <c r="R203" s="206"/>
      <c r="S203" s="206"/>
      <c r="T203" s="207"/>
      <c r="U203" s="165"/>
    </row>
    <row r="204" spans="1:21" s="1" customFormat="1" ht="23.15" customHeight="1" x14ac:dyDescent="0.35">
      <c r="A204" s="168"/>
      <c r="B204" s="168"/>
      <c r="C204" s="177"/>
      <c r="D204" s="179"/>
      <c r="E204" s="58"/>
      <c r="F204" s="55" t="s">
        <v>97</v>
      </c>
      <c r="G204" s="55" t="s">
        <v>103</v>
      </c>
      <c r="H204" s="55" t="s">
        <v>104</v>
      </c>
      <c r="I204" s="205"/>
      <c r="J204" s="206"/>
      <c r="K204" s="206"/>
      <c r="L204" s="206"/>
      <c r="M204" s="206"/>
      <c r="N204" s="206"/>
      <c r="O204" s="206"/>
      <c r="P204" s="206"/>
      <c r="Q204" s="206"/>
      <c r="R204" s="206"/>
      <c r="S204" s="206"/>
      <c r="T204" s="207"/>
      <c r="U204" s="166"/>
    </row>
    <row r="205" spans="1:21" s="1" customFormat="1" ht="23.15" customHeight="1" x14ac:dyDescent="0.35">
      <c r="A205" s="168"/>
      <c r="B205" s="168"/>
      <c r="C205" s="176" t="s">
        <v>228</v>
      </c>
      <c r="D205" s="178" t="s">
        <v>229</v>
      </c>
      <c r="E205" s="37"/>
      <c r="F205" s="17">
        <v>0</v>
      </c>
      <c r="G205" s="25">
        <v>0</v>
      </c>
      <c r="H205" s="25">
        <v>4.01</v>
      </c>
      <c r="I205" s="205"/>
      <c r="J205" s="206"/>
      <c r="K205" s="206"/>
      <c r="L205" s="206"/>
      <c r="M205" s="206"/>
      <c r="N205" s="206"/>
      <c r="O205" s="206"/>
      <c r="P205" s="206"/>
      <c r="Q205" s="206"/>
      <c r="R205" s="206"/>
      <c r="S205" s="206"/>
      <c r="T205" s="207"/>
      <c r="U205" s="165"/>
    </row>
    <row r="206" spans="1:21" s="1" customFormat="1" ht="23.15" customHeight="1" x14ac:dyDescent="0.35">
      <c r="A206" s="168"/>
      <c r="B206" s="168"/>
      <c r="C206" s="177"/>
      <c r="D206" s="179"/>
      <c r="E206" s="58"/>
      <c r="F206" s="55" t="s">
        <v>97</v>
      </c>
      <c r="G206" s="55" t="s">
        <v>103</v>
      </c>
      <c r="H206" s="55" t="s">
        <v>104</v>
      </c>
      <c r="I206" s="205"/>
      <c r="J206" s="206"/>
      <c r="K206" s="206"/>
      <c r="L206" s="206"/>
      <c r="M206" s="206"/>
      <c r="N206" s="206"/>
      <c r="O206" s="206"/>
      <c r="P206" s="206"/>
      <c r="Q206" s="206"/>
      <c r="R206" s="206"/>
      <c r="S206" s="206"/>
      <c r="T206" s="207"/>
      <c r="U206" s="166"/>
    </row>
    <row r="207" spans="1:21" s="1" customFormat="1" ht="23.15" customHeight="1" x14ac:dyDescent="0.35">
      <c r="A207" s="168"/>
      <c r="B207" s="168"/>
      <c r="C207" s="176" t="s">
        <v>230</v>
      </c>
      <c r="D207" s="178" t="s">
        <v>231</v>
      </c>
      <c r="E207" s="37"/>
      <c r="F207" s="17">
        <v>0</v>
      </c>
      <c r="G207" s="25">
        <v>0</v>
      </c>
      <c r="H207" s="25">
        <v>257</v>
      </c>
      <c r="I207" s="205"/>
      <c r="J207" s="206"/>
      <c r="K207" s="206"/>
      <c r="L207" s="206"/>
      <c r="M207" s="206"/>
      <c r="N207" s="206"/>
      <c r="O207" s="206"/>
      <c r="P207" s="206"/>
      <c r="Q207" s="206"/>
      <c r="R207" s="206"/>
      <c r="S207" s="206"/>
      <c r="T207" s="207"/>
      <c r="U207" s="165"/>
    </row>
    <row r="208" spans="1:21" s="1" customFormat="1" ht="23.15" customHeight="1" x14ac:dyDescent="0.35">
      <c r="A208" s="169"/>
      <c r="B208" s="169"/>
      <c r="C208" s="177"/>
      <c r="D208" s="179"/>
      <c r="E208" s="58"/>
      <c r="F208" s="100" t="s">
        <v>97</v>
      </c>
      <c r="G208" s="55" t="s">
        <v>103</v>
      </c>
      <c r="H208" s="55" t="s">
        <v>104</v>
      </c>
      <c r="I208" s="208"/>
      <c r="J208" s="209"/>
      <c r="K208" s="209"/>
      <c r="L208" s="209"/>
      <c r="M208" s="209"/>
      <c r="N208" s="209"/>
      <c r="O208" s="209"/>
      <c r="P208" s="209"/>
      <c r="Q208" s="209"/>
      <c r="R208" s="209"/>
      <c r="S208" s="209"/>
      <c r="T208" s="210"/>
      <c r="U208" s="166"/>
    </row>
    <row r="209" spans="1:21" s="1" customFormat="1" x14ac:dyDescent="0.35">
      <c r="A209" s="153" t="s">
        <v>74</v>
      </c>
      <c r="B209" s="153" t="s">
        <v>75</v>
      </c>
      <c r="C209" s="172"/>
      <c r="D209" s="173"/>
      <c r="E209" s="174"/>
      <c r="F209" s="174"/>
      <c r="G209" s="174"/>
      <c r="H209" s="175"/>
      <c r="I209" s="98">
        <v>19558156.199999999</v>
      </c>
      <c r="J209" s="99">
        <v>16603033.75</v>
      </c>
      <c r="K209" s="99">
        <v>0</v>
      </c>
      <c r="L209" s="98">
        <v>2955122.45</v>
      </c>
      <c r="M209" s="99">
        <v>16148479.199999999</v>
      </c>
      <c r="N209" s="99">
        <v>13704808.75</v>
      </c>
      <c r="O209" s="99">
        <v>0</v>
      </c>
      <c r="P209" s="99">
        <v>2443670.4499999997</v>
      </c>
      <c r="Q209" s="60">
        <v>5937508.4299999997</v>
      </c>
      <c r="R209" s="60">
        <v>5171728.32</v>
      </c>
      <c r="S209" s="60">
        <v>0</v>
      </c>
      <c r="T209" s="60">
        <v>765780.11</v>
      </c>
      <c r="U209" s="49"/>
    </row>
    <row r="210" spans="1:21" s="1" customFormat="1" ht="17.5" customHeight="1" x14ac:dyDescent="0.35">
      <c r="A210" s="154"/>
      <c r="B210" s="154"/>
      <c r="C210" s="176" t="s">
        <v>136</v>
      </c>
      <c r="D210" s="178" t="s">
        <v>135</v>
      </c>
      <c r="E210" s="17">
        <v>0</v>
      </c>
      <c r="F210" s="17">
        <v>0</v>
      </c>
      <c r="G210" s="17">
        <v>0</v>
      </c>
      <c r="H210" s="17">
        <v>197927</v>
      </c>
      <c r="I210" s="156"/>
      <c r="J210" s="157"/>
      <c r="K210" s="157"/>
      <c r="L210" s="157"/>
      <c r="M210" s="157"/>
      <c r="N210" s="157"/>
      <c r="O210" s="157"/>
      <c r="P210" s="157"/>
      <c r="Q210" s="157"/>
      <c r="R210" s="157"/>
      <c r="S210" s="157"/>
      <c r="T210" s="158"/>
      <c r="U210" s="165"/>
    </row>
    <row r="211" spans="1:21" s="1" customFormat="1" ht="17.5" customHeight="1" x14ac:dyDescent="0.35">
      <c r="A211" s="154"/>
      <c r="B211" s="154"/>
      <c r="C211" s="177"/>
      <c r="D211" s="179"/>
      <c r="E211" s="55" t="s">
        <v>102</v>
      </c>
      <c r="F211" s="55" t="s">
        <v>97</v>
      </c>
      <c r="G211" s="55" t="s">
        <v>103</v>
      </c>
      <c r="H211" s="55" t="s">
        <v>182</v>
      </c>
      <c r="I211" s="159"/>
      <c r="J211" s="160"/>
      <c r="K211" s="160"/>
      <c r="L211" s="160"/>
      <c r="M211" s="160"/>
      <c r="N211" s="160"/>
      <c r="O211" s="160"/>
      <c r="P211" s="160"/>
      <c r="Q211" s="160"/>
      <c r="R211" s="160"/>
      <c r="S211" s="160"/>
      <c r="T211" s="161"/>
      <c r="U211" s="166"/>
    </row>
    <row r="212" spans="1:21" s="1" customFormat="1" ht="17.5" customHeight="1" x14ac:dyDescent="0.35">
      <c r="A212" s="154"/>
      <c r="B212" s="154"/>
      <c r="C212" s="176" t="s">
        <v>158</v>
      </c>
      <c r="D212" s="178" t="s">
        <v>157</v>
      </c>
      <c r="E212" s="25">
        <v>0</v>
      </c>
      <c r="F212" s="17">
        <v>3.35</v>
      </c>
      <c r="G212" s="25">
        <v>0</v>
      </c>
      <c r="H212" s="25">
        <v>4.08</v>
      </c>
      <c r="I212" s="159"/>
      <c r="J212" s="160"/>
      <c r="K212" s="160"/>
      <c r="L212" s="160"/>
      <c r="M212" s="160"/>
      <c r="N212" s="160"/>
      <c r="O212" s="160"/>
      <c r="P212" s="160"/>
      <c r="Q212" s="160"/>
      <c r="R212" s="160"/>
      <c r="S212" s="160"/>
      <c r="T212" s="161"/>
      <c r="U212" s="165"/>
    </row>
    <row r="213" spans="1:21" s="1" customFormat="1" ht="17.5" customHeight="1" x14ac:dyDescent="0.35">
      <c r="A213" s="154"/>
      <c r="B213" s="154"/>
      <c r="C213" s="177"/>
      <c r="D213" s="179"/>
      <c r="E213" s="31" t="s">
        <v>102</v>
      </c>
      <c r="F213" s="55" t="s">
        <v>97</v>
      </c>
      <c r="G213" s="31" t="s">
        <v>103</v>
      </c>
      <c r="H213" s="31" t="s">
        <v>104</v>
      </c>
      <c r="I213" s="159"/>
      <c r="J213" s="160"/>
      <c r="K213" s="160"/>
      <c r="L213" s="160"/>
      <c r="M213" s="160"/>
      <c r="N213" s="160"/>
      <c r="O213" s="160"/>
      <c r="P213" s="160"/>
      <c r="Q213" s="160"/>
      <c r="R213" s="160"/>
      <c r="S213" s="160"/>
      <c r="T213" s="161"/>
      <c r="U213" s="166"/>
    </row>
    <row r="214" spans="1:21" s="1" customFormat="1" ht="17.5" customHeight="1" x14ac:dyDescent="0.35">
      <c r="A214" s="154"/>
      <c r="B214" s="154"/>
      <c r="C214" s="176" t="s">
        <v>197</v>
      </c>
      <c r="D214" s="151" t="s">
        <v>28</v>
      </c>
      <c r="E214" s="17">
        <v>0</v>
      </c>
      <c r="F214" s="27">
        <v>0</v>
      </c>
      <c r="G214" s="17">
        <v>0</v>
      </c>
      <c r="H214" s="17">
        <v>16.62</v>
      </c>
      <c r="I214" s="159"/>
      <c r="J214" s="160"/>
      <c r="K214" s="160"/>
      <c r="L214" s="160"/>
      <c r="M214" s="160"/>
      <c r="N214" s="160"/>
      <c r="O214" s="160"/>
      <c r="P214" s="160"/>
      <c r="Q214" s="160"/>
      <c r="R214" s="160"/>
      <c r="S214" s="160"/>
      <c r="T214" s="161"/>
      <c r="U214" s="35"/>
    </row>
    <row r="215" spans="1:21" s="1" customFormat="1" ht="17.5" customHeight="1" x14ac:dyDescent="0.35">
      <c r="A215" s="154"/>
      <c r="B215" s="154"/>
      <c r="C215" s="177"/>
      <c r="D215" s="152"/>
      <c r="E215" s="55" t="s">
        <v>102</v>
      </c>
      <c r="F215" s="55" t="s">
        <v>97</v>
      </c>
      <c r="G215" s="55" t="s">
        <v>103</v>
      </c>
      <c r="H215" s="55" t="s">
        <v>104</v>
      </c>
      <c r="I215" s="159"/>
      <c r="J215" s="160"/>
      <c r="K215" s="160"/>
      <c r="L215" s="160"/>
      <c r="M215" s="160"/>
      <c r="N215" s="160"/>
      <c r="O215" s="160"/>
      <c r="P215" s="160"/>
      <c r="Q215" s="160"/>
      <c r="R215" s="160"/>
      <c r="S215" s="160"/>
      <c r="T215" s="161"/>
      <c r="U215" s="35"/>
    </row>
    <row r="216" spans="1:21" s="1" customFormat="1" ht="17.5" customHeight="1" x14ac:dyDescent="0.35">
      <c r="A216" s="154"/>
      <c r="B216" s="154"/>
      <c r="C216" s="176" t="s">
        <v>140</v>
      </c>
      <c r="D216" s="178" t="s">
        <v>139</v>
      </c>
      <c r="E216" s="17"/>
      <c r="F216" s="17">
        <v>1</v>
      </c>
      <c r="G216" s="17">
        <v>0</v>
      </c>
      <c r="H216" s="17">
        <v>5</v>
      </c>
      <c r="I216" s="159"/>
      <c r="J216" s="160"/>
      <c r="K216" s="160"/>
      <c r="L216" s="160"/>
      <c r="M216" s="160"/>
      <c r="N216" s="160"/>
      <c r="O216" s="160"/>
      <c r="P216" s="160"/>
      <c r="Q216" s="160"/>
      <c r="R216" s="160"/>
      <c r="S216" s="160"/>
      <c r="T216" s="161"/>
      <c r="U216" s="165"/>
    </row>
    <row r="217" spans="1:21" s="1" customFormat="1" ht="17.5" customHeight="1" x14ac:dyDescent="0.35">
      <c r="A217" s="154"/>
      <c r="B217" s="154"/>
      <c r="C217" s="177"/>
      <c r="D217" s="179"/>
      <c r="E217" s="55"/>
      <c r="F217" s="55" t="s">
        <v>97</v>
      </c>
      <c r="G217" s="55" t="s">
        <v>103</v>
      </c>
      <c r="H217" s="55" t="s">
        <v>104</v>
      </c>
      <c r="I217" s="159"/>
      <c r="J217" s="160"/>
      <c r="K217" s="160"/>
      <c r="L217" s="160"/>
      <c r="M217" s="160"/>
      <c r="N217" s="160"/>
      <c r="O217" s="160"/>
      <c r="P217" s="160"/>
      <c r="Q217" s="160"/>
      <c r="R217" s="160"/>
      <c r="S217" s="160"/>
      <c r="T217" s="161"/>
      <c r="U217" s="166"/>
    </row>
    <row r="218" spans="1:21" s="1" customFormat="1" ht="17.5" customHeight="1" x14ac:dyDescent="0.35">
      <c r="A218" s="154"/>
      <c r="B218" s="154"/>
      <c r="C218" s="176" t="s">
        <v>159</v>
      </c>
      <c r="D218" s="178" t="s">
        <v>164</v>
      </c>
      <c r="E218" s="25"/>
      <c r="F218" s="17">
        <v>33495</v>
      </c>
      <c r="G218" s="25">
        <v>0</v>
      </c>
      <c r="H218" s="25">
        <v>370393</v>
      </c>
      <c r="I218" s="159"/>
      <c r="J218" s="160"/>
      <c r="K218" s="160"/>
      <c r="L218" s="160"/>
      <c r="M218" s="160"/>
      <c r="N218" s="160"/>
      <c r="O218" s="160"/>
      <c r="P218" s="160"/>
      <c r="Q218" s="160"/>
      <c r="R218" s="160"/>
      <c r="S218" s="160"/>
      <c r="T218" s="161"/>
      <c r="U218" s="165"/>
    </row>
    <row r="219" spans="1:21" s="1" customFormat="1" ht="17.5" customHeight="1" x14ac:dyDescent="0.35">
      <c r="A219" s="155"/>
      <c r="B219" s="155"/>
      <c r="C219" s="177"/>
      <c r="D219" s="179"/>
      <c r="E219" s="55"/>
      <c r="F219" s="55" t="s">
        <v>97</v>
      </c>
      <c r="G219" s="55" t="s">
        <v>103</v>
      </c>
      <c r="H219" s="55" t="s">
        <v>104</v>
      </c>
      <c r="I219" s="162"/>
      <c r="J219" s="163"/>
      <c r="K219" s="163"/>
      <c r="L219" s="163"/>
      <c r="M219" s="163"/>
      <c r="N219" s="163"/>
      <c r="O219" s="163"/>
      <c r="P219" s="163"/>
      <c r="Q219" s="163"/>
      <c r="R219" s="163"/>
      <c r="S219" s="163"/>
      <c r="T219" s="164"/>
      <c r="U219" s="166"/>
    </row>
    <row r="220" spans="1:21" s="68" customFormat="1" x14ac:dyDescent="0.35">
      <c r="A220" s="153" t="s">
        <v>232</v>
      </c>
      <c r="B220" s="153" t="s">
        <v>233</v>
      </c>
      <c r="C220" s="172"/>
      <c r="D220" s="173"/>
      <c r="E220" s="174"/>
      <c r="F220" s="174"/>
      <c r="G220" s="174"/>
      <c r="H220" s="175"/>
      <c r="I220" s="98">
        <v>3402153</v>
      </c>
      <c r="J220" s="98">
        <v>2891828</v>
      </c>
      <c r="K220" s="98"/>
      <c r="L220" s="98">
        <v>510325</v>
      </c>
      <c r="M220" s="98">
        <v>3402153</v>
      </c>
      <c r="N220" s="98">
        <v>2891828</v>
      </c>
      <c r="O220" s="98"/>
      <c r="P220" s="98">
        <v>510325</v>
      </c>
      <c r="Q220" s="60">
        <v>450000</v>
      </c>
      <c r="R220" s="60">
        <v>450000</v>
      </c>
      <c r="S220" s="60"/>
      <c r="T220" s="60">
        <v>0</v>
      </c>
      <c r="U220" s="49"/>
    </row>
    <row r="221" spans="1:21" s="68" customFormat="1" ht="17.5" customHeight="1" x14ac:dyDescent="0.35">
      <c r="A221" s="154"/>
      <c r="B221" s="154"/>
      <c r="C221" s="176" t="s">
        <v>234</v>
      </c>
      <c r="D221" s="178" t="s">
        <v>235</v>
      </c>
      <c r="E221" s="17">
        <v>0</v>
      </c>
      <c r="F221" s="17">
        <v>0</v>
      </c>
      <c r="G221" s="17">
        <v>0</v>
      </c>
      <c r="H221" s="17">
        <v>2368</v>
      </c>
      <c r="I221" s="156"/>
      <c r="J221" s="157"/>
      <c r="K221" s="157"/>
      <c r="L221" s="157"/>
      <c r="M221" s="157"/>
      <c r="N221" s="157"/>
      <c r="O221" s="157"/>
      <c r="P221" s="157"/>
      <c r="Q221" s="157"/>
      <c r="R221" s="157"/>
      <c r="S221" s="157"/>
      <c r="T221" s="158"/>
      <c r="U221" s="165"/>
    </row>
    <row r="222" spans="1:21" s="68" customFormat="1" ht="17.5" customHeight="1" x14ac:dyDescent="0.35">
      <c r="A222" s="154"/>
      <c r="B222" s="154"/>
      <c r="C222" s="177"/>
      <c r="D222" s="179"/>
      <c r="E222" s="55" t="s">
        <v>102</v>
      </c>
      <c r="F222" s="55" t="s">
        <v>97</v>
      </c>
      <c r="G222" s="55" t="s">
        <v>103</v>
      </c>
      <c r="H222" s="55" t="s">
        <v>104</v>
      </c>
      <c r="I222" s="159"/>
      <c r="J222" s="160"/>
      <c r="K222" s="160"/>
      <c r="L222" s="160"/>
      <c r="M222" s="160"/>
      <c r="N222" s="160"/>
      <c r="O222" s="160"/>
      <c r="P222" s="160"/>
      <c r="Q222" s="160"/>
      <c r="R222" s="160"/>
      <c r="S222" s="160"/>
      <c r="T222" s="161"/>
      <c r="U222" s="166"/>
    </row>
    <row r="223" spans="1:21" s="68" customFormat="1" ht="17.5" customHeight="1" x14ac:dyDescent="0.35">
      <c r="A223" s="154"/>
      <c r="B223" s="154"/>
      <c r="C223" s="176" t="s">
        <v>236</v>
      </c>
      <c r="D223" s="178" t="s">
        <v>238</v>
      </c>
      <c r="E223" s="37"/>
      <c r="F223" s="17">
        <v>0</v>
      </c>
      <c r="G223" s="25">
        <v>0</v>
      </c>
      <c r="H223" s="25">
        <v>3043618.72</v>
      </c>
      <c r="I223" s="159"/>
      <c r="J223" s="160"/>
      <c r="K223" s="160"/>
      <c r="L223" s="160"/>
      <c r="M223" s="160"/>
      <c r="N223" s="160"/>
      <c r="O223" s="160"/>
      <c r="P223" s="160"/>
      <c r="Q223" s="160"/>
      <c r="R223" s="160"/>
      <c r="S223" s="160"/>
      <c r="T223" s="161"/>
      <c r="U223" s="165"/>
    </row>
    <row r="224" spans="1:21" s="68" customFormat="1" ht="17.5" customHeight="1" x14ac:dyDescent="0.35">
      <c r="A224" s="154"/>
      <c r="B224" s="154"/>
      <c r="C224" s="177"/>
      <c r="D224" s="179"/>
      <c r="E224" s="66"/>
      <c r="F224" s="55" t="s">
        <v>97</v>
      </c>
      <c r="G224" s="31" t="s">
        <v>103</v>
      </c>
      <c r="H224" s="31" t="s">
        <v>180</v>
      </c>
      <c r="I224" s="159"/>
      <c r="J224" s="160"/>
      <c r="K224" s="160"/>
      <c r="L224" s="160"/>
      <c r="M224" s="160"/>
      <c r="N224" s="160"/>
      <c r="O224" s="160"/>
      <c r="P224" s="160"/>
      <c r="Q224" s="160"/>
      <c r="R224" s="160"/>
      <c r="S224" s="160"/>
      <c r="T224" s="161"/>
      <c r="U224" s="166"/>
    </row>
    <row r="225" spans="1:21" s="68" customFormat="1" ht="17.5" customHeight="1" x14ac:dyDescent="0.35">
      <c r="A225" s="154"/>
      <c r="B225" s="154"/>
      <c r="C225" s="176" t="s">
        <v>237</v>
      </c>
      <c r="D225" s="151" t="s">
        <v>239</v>
      </c>
      <c r="E225" s="34"/>
      <c r="F225" s="27">
        <v>0</v>
      </c>
      <c r="G225" s="17">
        <v>0</v>
      </c>
      <c r="H225" s="17">
        <v>1</v>
      </c>
      <c r="I225" s="159"/>
      <c r="J225" s="160"/>
      <c r="K225" s="160"/>
      <c r="L225" s="160"/>
      <c r="M225" s="160"/>
      <c r="N225" s="160"/>
      <c r="O225" s="160"/>
      <c r="P225" s="160"/>
      <c r="Q225" s="160"/>
      <c r="R225" s="160"/>
      <c r="S225" s="160"/>
      <c r="T225" s="161"/>
      <c r="U225" s="165"/>
    </row>
    <row r="226" spans="1:21" s="68" customFormat="1" ht="17.5" customHeight="1" x14ac:dyDescent="0.35">
      <c r="A226" s="155"/>
      <c r="B226" s="155"/>
      <c r="C226" s="177"/>
      <c r="D226" s="152"/>
      <c r="E226" s="58"/>
      <c r="F226" s="55" t="s">
        <v>97</v>
      </c>
      <c r="G226" s="55" t="s">
        <v>103</v>
      </c>
      <c r="H226" s="55" t="s">
        <v>180</v>
      </c>
      <c r="I226" s="162"/>
      <c r="J226" s="163"/>
      <c r="K226" s="163"/>
      <c r="L226" s="163"/>
      <c r="M226" s="163"/>
      <c r="N226" s="163"/>
      <c r="O226" s="163"/>
      <c r="P226" s="163"/>
      <c r="Q226" s="163"/>
      <c r="R226" s="163"/>
      <c r="S226" s="163"/>
      <c r="T226" s="164"/>
      <c r="U226" s="166"/>
    </row>
    <row r="227" spans="1:21" s="1" customFormat="1" x14ac:dyDescent="0.35">
      <c r="A227" s="153" t="s">
        <v>67</v>
      </c>
      <c r="B227" s="153" t="s">
        <v>68</v>
      </c>
      <c r="C227" s="186"/>
      <c r="D227" s="187"/>
      <c r="E227" s="188"/>
      <c r="F227" s="188"/>
      <c r="G227" s="188"/>
      <c r="H227" s="189"/>
      <c r="I227" s="98">
        <v>697600</v>
      </c>
      <c r="J227" s="98">
        <v>592920</v>
      </c>
      <c r="K227" s="98"/>
      <c r="L227" s="98">
        <v>104680</v>
      </c>
      <c r="M227" s="98">
        <v>682489.74</v>
      </c>
      <c r="N227" s="98">
        <v>580116.27</v>
      </c>
      <c r="O227" s="98"/>
      <c r="P227" s="98">
        <v>102373.46999999997</v>
      </c>
      <c r="Q227" s="60">
        <v>9437.4</v>
      </c>
      <c r="R227" s="60">
        <v>8021.78</v>
      </c>
      <c r="S227" s="60"/>
      <c r="T227" s="60">
        <v>1415.62</v>
      </c>
      <c r="U227" s="30"/>
    </row>
    <row r="228" spans="1:21" s="1" customFormat="1" ht="27" customHeight="1" x14ac:dyDescent="0.35">
      <c r="A228" s="154"/>
      <c r="B228" s="154"/>
      <c r="C228" s="176" t="s">
        <v>161</v>
      </c>
      <c r="D228" s="178" t="s">
        <v>160</v>
      </c>
      <c r="E228" s="17">
        <v>0</v>
      </c>
      <c r="F228" s="17">
        <v>0</v>
      </c>
      <c r="G228" s="17">
        <v>0</v>
      </c>
      <c r="H228" s="17">
        <v>1</v>
      </c>
      <c r="I228" s="157"/>
      <c r="J228" s="157"/>
      <c r="K228" s="157"/>
      <c r="L228" s="157"/>
      <c r="M228" s="157"/>
      <c r="N228" s="157"/>
      <c r="O228" s="157"/>
      <c r="P228" s="157"/>
      <c r="Q228" s="157"/>
      <c r="R228" s="157"/>
      <c r="S228" s="157"/>
      <c r="T228" s="158"/>
      <c r="U228" s="165"/>
    </row>
    <row r="229" spans="1:21" s="1" customFormat="1" ht="27" customHeight="1" x14ac:dyDescent="0.35">
      <c r="A229" s="154"/>
      <c r="B229" s="154"/>
      <c r="C229" s="177"/>
      <c r="D229" s="179"/>
      <c r="E229" s="55" t="s">
        <v>102</v>
      </c>
      <c r="F229" s="55" t="s">
        <v>97</v>
      </c>
      <c r="G229" s="55" t="s">
        <v>103</v>
      </c>
      <c r="H229" s="55" t="s">
        <v>104</v>
      </c>
      <c r="I229" s="160"/>
      <c r="J229" s="160"/>
      <c r="K229" s="160"/>
      <c r="L229" s="160"/>
      <c r="M229" s="160"/>
      <c r="N229" s="160"/>
      <c r="O229" s="160"/>
      <c r="P229" s="160"/>
      <c r="Q229" s="160"/>
      <c r="R229" s="160"/>
      <c r="S229" s="160"/>
      <c r="T229" s="161"/>
      <c r="U229" s="166"/>
    </row>
    <row r="230" spans="1:21" ht="27" customHeight="1" x14ac:dyDescent="0.35">
      <c r="A230" s="154"/>
      <c r="B230" s="154"/>
      <c r="C230" s="176" t="s">
        <v>163</v>
      </c>
      <c r="D230" s="178" t="s">
        <v>162</v>
      </c>
      <c r="E230" s="69"/>
      <c r="F230" s="17">
        <v>0</v>
      </c>
      <c r="G230" s="70">
        <v>0</v>
      </c>
      <c r="H230" s="25">
        <v>1.647</v>
      </c>
      <c r="I230" s="160"/>
      <c r="J230" s="160"/>
      <c r="K230" s="160"/>
      <c r="L230" s="160"/>
      <c r="M230" s="160"/>
      <c r="N230" s="160"/>
      <c r="O230" s="160"/>
      <c r="P230" s="160"/>
      <c r="Q230" s="160"/>
      <c r="R230" s="160"/>
      <c r="S230" s="160"/>
      <c r="T230" s="161"/>
      <c r="U230" s="165"/>
    </row>
    <row r="231" spans="1:21" s="14" customFormat="1" ht="27" customHeight="1" x14ac:dyDescent="0.25">
      <c r="A231" s="155"/>
      <c r="B231" s="155"/>
      <c r="C231" s="177"/>
      <c r="D231" s="179"/>
      <c r="E231" s="55"/>
      <c r="F231" s="55" t="s">
        <v>97</v>
      </c>
      <c r="G231" s="55" t="s">
        <v>103</v>
      </c>
      <c r="H231" s="55" t="s">
        <v>104</v>
      </c>
      <c r="I231" s="163"/>
      <c r="J231" s="163"/>
      <c r="K231" s="163"/>
      <c r="L231" s="163"/>
      <c r="M231" s="163"/>
      <c r="N231" s="163"/>
      <c r="O231" s="163"/>
      <c r="P231" s="163"/>
      <c r="Q231" s="163"/>
      <c r="R231" s="163"/>
      <c r="S231" s="163"/>
      <c r="T231" s="164"/>
      <c r="U231" s="166"/>
    </row>
    <row r="232" spans="1:21" s="68" customFormat="1" x14ac:dyDescent="0.35">
      <c r="A232" s="153" t="s">
        <v>240</v>
      </c>
      <c r="B232" s="153" t="s">
        <v>242</v>
      </c>
      <c r="C232" s="172"/>
      <c r="D232" s="173"/>
      <c r="E232" s="174"/>
      <c r="F232" s="174"/>
      <c r="G232" s="174"/>
      <c r="H232" s="175"/>
      <c r="I232" s="98">
        <v>600000</v>
      </c>
      <c r="J232" s="98">
        <v>510000</v>
      </c>
      <c r="K232" s="98">
        <v>0</v>
      </c>
      <c r="L232" s="98">
        <v>90000</v>
      </c>
      <c r="M232" s="98">
        <v>511650.79999999993</v>
      </c>
      <c r="N232" s="98">
        <v>434903.17</v>
      </c>
      <c r="O232" s="98">
        <v>0</v>
      </c>
      <c r="P232" s="98">
        <v>76747.629999999976</v>
      </c>
      <c r="Q232" s="60">
        <v>75000</v>
      </c>
      <c r="R232" s="60">
        <v>75000</v>
      </c>
      <c r="S232" s="60"/>
      <c r="T232" s="60">
        <v>0</v>
      </c>
      <c r="U232" s="49"/>
    </row>
    <row r="233" spans="1:21" s="68" customFormat="1" ht="21" customHeight="1" x14ac:dyDescent="0.35">
      <c r="A233" s="154"/>
      <c r="B233" s="154"/>
      <c r="C233" s="176" t="s">
        <v>244</v>
      </c>
      <c r="D233" s="178" t="s">
        <v>246</v>
      </c>
      <c r="E233" s="17">
        <v>0</v>
      </c>
      <c r="F233" s="17">
        <v>0</v>
      </c>
      <c r="G233" s="17">
        <v>0</v>
      </c>
      <c r="H233" s="17">
        <v>2</v>
      </c>
      <c r="I233" s="157"/>
      <c r="J233" s="157"/>
      <c r="K233" s="157"/>
      <c r="L233" s="157"/>
      <c r="M233" s="157"/>
      <c r="N233" s="157"/>
      <c r="O233" s="157"/>
      <c r="P233" s="157"/>
      <c r="Q233" s="157"/>
      <c r="R233" s="157"/>
      <c r="S233" s="157"/>
      <c r="T233" s="158"/>
      <c r="U233" s="165"/>
    </row>
    <row r="234" spans="1:21" s="68" customFormat="1" ht="21" customHeight="1" x14ac:dyDescent="0.35">
      <c r="A234" s="154"/>
      <c r="B234" s="154"/>
      <c r="C234" s="177"/>
      <c r="D234" s="179"/>
      <c r="E234" s="55" t="s">
        <v>102</v>
      </c>
      <c r="F234" s="55" t="s">
        <v>97</v>
      </c>
      <c r="G234" s="55" t="s">
        <v>103</v>
      </c>
      <c r="H234" s="55" t="s">
        <v>104</v>
      </c>
      <c r="I234" s="160"/>
      <c r="J234" s="160"/>
      <c r="K234" s="160"/>
      <c r="L234" s="160"/>
      <c r="M234" s="160"/>
      <c r="N234" s="160"/>
      <c r="O234" s="160"/>
      <c r="P234" s="160"/>
      <c r="Q234" s="160"/>
      <c r="R234" s="160"/>
      <c r="S234" s="160"/>
      <c r="T234" s="161"/>
      <c r="U234" s="166"/>
    </row>
    <row r="235" spans="1:21" s="68" customFormat="1" ht="21" customHeight="1" x14ac:dyDescent="0.35">
      <c r="A235" s="154"/>
      <c r="B235" s="154"/>
      <c r="C235" s="176" t="s">
        <v>245</v>
      </c>
      <c r="D235" s="178" t="s">
        <v>247</v>
      </c>
      <c r="E235" s="69"/>
      <c r="F235" s="17">
        <v>0</v>
      </c>
      <c r="G235" s="70">
        <v>0</v>
      </c>
      <c r="H235" s="25">
        <v>1</v>
      </c>
      <c r="I235" s="160"/>
      <c r="J235" s="160"/>
      <c r="K235" s="160"/>
      <c r="L235" s="160"/>
      <c r="M235" s="160"/>
      <c r="N235" s="160"/>
      <c r="O235" s="160"/>
      <c r="P235" s="160"/>
      <c r="Q235" s="160"/>
      <c r="R235" s="160"/>
      <c r="S235" s="160"/>
      <c r="T235" s="161"/>
      <c r="U235" s="165"/>
    </row>
    <row r="236" spans="1:21" s="71" customFormat="1" ht="21" customHeight="1" x14ac:dyDescent="0.25">
      <c r="A236" s="155"/>
      <c r="B236" s="155"/>
      <c r="C236" s="177"/>
      <c r="D236" s="179"/>
      <c r="E236" s="55"/>
      <c r="F236" s="55" t="s">
        <v>97</v>
      </c>
      <c r="G236" s="55" t="s">
        <v>103</v>
      </c>
      <c r="H236" s="55" t="s">
        <v>104</v>
      </c>
      <c r="I236" s="163"/>
      <c r="J236" s="163"/>
      <c r="K236" s="163"/>
      <c r="L236" s="163"/>
      <c r="M236" s="163"/>
      <c r="N236" s="163"/>
      <c r="O236" s="163"/>
      <c r="P236" s="163"/>
      <c r="Q236" s="163"/>
      <c r="R236" s="163"/>
      <c r="S236" s="163"/>
      <c r="T236" s="164"/>
      <c r="U236" s="166"/>
    </row>
    <row r="237" spans="1:21" s="68" customFormat="1" x14ac:dyDescent="0.35">
      <c r="A237" s="153" t="s">
        <v>241</v>
      </c>
      <c r="B237" s="153" t="s">
        <v>243</v>
      </c>
      <c r="C237" s="172"/>
      <c r="D237" s="173"/>
      <c r="E237" s="174"/>
      <c r="F237" s="174"/>
      <c r="G237" s="174"/>
      <c r="H237" s="175"/>
      <c r="I237" s="98">
        <v>3830244.38</v>
      </c>
      <c r="J237" s="98">
        <v>3255707.72</v>
      </c>
      <c r="K237" s="98">
        <v>0</v>
      </c>
      <c r="L237" s="98">
        <v>574536.66</v>
      </c>
      <c r="M237" s="98">
        <v>1700234.29</v>
      </c>
      <c r="N237" s="98">
        <v>1445000</v>
      </c>
      <c r="O237" s="98"/>
      <c r="P237" s="98">
        <v>255234.29000000004</v>
      </c>
      <c r="Q237" s="60">
        <v>118000</v>
      </c>
      <c r="R237" s="60">
        <v>118000</v>
      </c>
      <c r="S237" s="60"/>
      <c r="T237" s="60">
        <v>0</v>
      </c>
      <c r="U237" s="49"/>
    </row>
    <row r="238" spans="1:21" s="68" customFormat="1" ht="22" customHeight="1" x14ac:dyDescent="0.35">
      <c r="A238" s="154"/>
      <c r="B238" s="154"/>
      <c r="C238" s="176" t="s">
        <v>248</v>
      </c>
      <c r="D238" s="178" t="s">
        <v>249</v>
      </c>
      <c r="E238" s="17">
        <v>0</v>
      </c>
      <c r="F238" s="17">
        <v>0</v>
      </c>
      <c r="G238" s="17">
        <v>0</v>
      </c>
      <c r="H238" s="17">
        <v>20123</v>
      </c>
      <c r="I238" s="157"/>
      <c r="J238" s="157"/>
      <c r="K238" s="157"/>
      <c r="L238" s="157"/>
      <c r="M238" s="157"/>
      <c r="N238" s="157"/>
      <c r="O238" s="157"/>
      <c r="P238" s="157"/>
      <c r="Q238" s="157"/>
      <c r="R238" s="157"/>
      <c r="S238" s="157"/>
      <c r="T238" s="158"/>
      <c r="U238" s="165"/>
    </row>
    <row r="239" spans="1:21" s="68" customFormat="1" ht="22" customHeight="1" x14ac:dyDescent="0.35">
      <c r="A239" s="154"/>
      <c r="B239" s="154"/>
      <c r="C239" s="177"/>
      <c r="D239" s="179"/>
      <c r="E239" s="55" t="s">
        <v>102</v>
      </c>
      <c r="F239" s="55" t="s">
        <v>97</v>
      </c>
      <c r="G239" s="55" t="s">
        <v>103</v>
      </c>
      <c r="H239" s="55" t="s">
        <v>104</v>
      </c>
      <c r="I239" s="160"/>
      <c r="J239" s="160"/>
      <c r="K239" s="160"/>
      <c r="L239" s="160"/>
      <c r="M239" s="160"/>
      <c r="N239" s="160"/>
      <c r="O239" s="160"/>
      <c r="P239" s="160"/>
      <c r="Q239" s="160"/>
      <c r="R239" s="160"/>
      <c r="S239" s="160"/>
      <c r="T239" s="161"/>
      <c r="U239" s="166"/>
    </row>
    <row r="240" spans="1:21" s="68" customFormat="1" ht="22" customHeight="1" x14ac:dyDescent="0.35">
      <c r="A240" s="154"/>
      <c r="B240" s="154"/>
      <c r="C240" s="176" t="s">
        <v>250</v>
      </c>
      <c r="D240" s="178" t="s">
        <v>251</v>
      </c>
      <c r="E240" s="48"/>
      <c r="F240" s="17">
        <v>0</v>
      </c>
      <c r="G240" s="17">
        <v>0</v>
      </c>
      <c r="H240" s="25">
        <v>4.5644999999999998</v>
      </c>
      <c r="I240" s="160"/>
      <c r="J240" s="160"/>
      <c r="K240" s="160"/>
      <c r="L240" s="160"/>
      <c r="M240" s="160"/>
      <c r="N240" s="160"/>
      <c r="O240" s="160"/>
      <c r="P240" s="160"/>
      <c r="Q240" s="160"/>
      <c r="R240" s="160"/>
      <c r="S240" s="160"/>
      <c r="T240" s="161"/>
      <c r="U240" s="165"/>
    </row>
    <row r="241" spans="1:21" s="71" customFormat="1" ht="22" customHeight="1" x14ac:dyDescent="0.25">
      <c r="A241" s="155"/>
      <c r="B241" s="155"/>
      <c r="C241" s="177"/>
      <c r="D241" s="179"/>
      <c r="E241" s="58"/>
      <c r="F241" s="100" t="s">
        <v>97</v>
      </c>
      <c r="G241" s="55" t="s">
        <v>103</v>
      </c>
      <c r="H241" s="55" t="s">
        <v>104</v>
      </c>
      <c r="I241" s="163"/>
      <c r="J241" s="163"/>
      <c r="K241" s="163"/>
      <c r="L241" s="163"/>
      <c r="M241" s="163"/>
      <c r="N241" s="163"/>
      <c r="O241" s="163"/>
      <c r="P241" s="163"/>
      <c r="Q241" s="163"/>
      <c r="R241" s="163"/>
      <c r="S241" s="163"/>
      <c r="T241" s="164"/>
      <c r="U241" s="166"/>
    </row>
    <row r="242" spans="1:21" x14ac:dyDescent="0.35">
      <c r="A242" s="14"/>
      <c r="B242" s="14"/>
      <c r="C242" s="14"/>
      <c r="D242" s="14"/>
      <c r="E242" s="14"/>
      <c r="F242" s="86"/>
      <c r="G242" s="14"/>
      <c r="H242" s="76" t="s">
        <v>15</v>
      </c>
      <c r="I242" s="75">
        <f>I146+I32+I15</f>
        <v>142999478.30000001</v>
      </c>
      <c r="J242" s="75">
        <f t="shared" ref="J242:P242" si="8">J146+J32+J15</f>
        <v>107997951.79999998</v>
      </c>
      <c r="K242" s="75">
        <f t="shared" si="8"/>
        <v>0</v>
      </c>
      <c r="L242" s="75">
        <f t="shared" si="8"/>
        <v>35001526.5</v>
      </c>
      <c r="M242" s="75">
        <f t="shared" si="8"/>
        <v>120252635.69999999</v>
      </c>
      <c r="N242" s="75">
        <f t="shared" si="8"/>
        <v>87900910.069999993</v>
      </c>
      <c r="O242" s="75">
        <f t="shared" si="8"/>
        <v>0</v>
      </c>
      <c r="P242" s="75">
        <f t="shared" si="8"/>
        <v>32351725.629999999</v>
      </c>
      <c r="Q242" s="75">
        <f t="shared" ref="Q242:T242" si="9">Q76+Q97+Q102+Q111+Q131+Q166+Q196+Q209+Q220+Q227+Q232+Q237</f>
        <v>14733775.299999999</v>
      </c>
      <c r="R242" s="75">
        <f t="shared" si="9"/>
        <v>12971243.08</v>
      </c>
      <c r="S242" s="75">
        <f t="shared" si="9"/>
        <v>0</v>
      </c>
      <c r="T242" s="75">
        <f t="shared" si="9"/>
        <v>1762532.22</v>
      </c>
      <c r="U242" s="54"/>
    </row>
    <row r="243" spans="1:21" x14ac:dyDescent="0.35">
      <c r="A243" s="14"/>
      <c r="B243" s="14"/>
      <c r="C243" s="14"/>
      <c r="D243" s="14"/>
      <c r="E243" s="14"/>
      <c r="F243" s="86"/>
      <c r="G243" s="14"/>
      <c r="H243" s="14"/>
      <c r="I243" s="74"/>
      <c r="J243" s="74"/>
      <c r="K243" s="74"/>
      <c r="L243" s="74"/>
      <c r="M243" s="74"/>
      <c r="N243" s="74"/>
      <c r="O243" s="74"/>
      <c r="P243" s="74"/>
      <c r="Q243" s="74"/>
      <c r="R243" s="74"/>
      <c r="S243" s="74"/>
      <c r="T243" s="74"/>
      <c r="U243" s="71"/>
    </row>
    <row r="244" spans="1:21" x14ac:dyDescent="0.35">
      <c r="A244" s="14"/>
      <c r="B244" s="14"/>
      <c r="C244" s="14"/>
      <c r="D244" s="14"/>
      <c r="E244" s="14"/>
      <c r="F244" s="86"/>
      <c r="G244" s="14"/>
      <c r="H244" s="14"/>
      <c r="I244" s="74"/>
      <c r="J244" s="74"/>
      <c r="K244" s="74"/>
      <c r="L244" s="74"/>
      <c r="M244" s="74"/>
      <c r="N244" s="74"/>
      <c r="O244" s="74"/>
      <c r="P244" s="74"/>
      <c r="Q244" s="74"/>
      <c r="R244" s="74"/>
      <c r="S244" s="74"/>
      <c r="T244" s="74"/>
      <c r="U244" s="71"/>
    </row>
    <row r="245" spans="1:21" ht="54.65" customHeight="1" x14ac:dyDescent="0.35">
      <c r="A245" s="233" t="s">
        <v>22</v>
      </c>
      <c r="B245" s="233"/>
      <c r="C245" s="233"/>
      <c r="D245" s="233"/>
      <c r="E245" s="233"/>
      <c r="F245" s="233"/>
      <c r="G245" s="230">
        <f>J242/108129500</f>
        <v>0.99878341988079089</v>
      </c>
      <c r="H245" s="230"/>
      <c r="I245" s="230"/>
      <c r="J245" s="230"/>
      <c r="K245" s="230"/>
      <c r="L245" s="230"/>
    </row>
    <row r="246" spans="1:21" ht="51.65" customHeight="1" x14ac:dyDescent="0.35">
      <c r="A246" s="233" t="s">
        <v>24</v>
      </c>
      <c r="B246" s="233"/>
      <c r="C246" s="233"/>
      <c r="D246" s="233"/>
      <c r="E246" s="233"/>
      <c r="F246" s="233"/>
      <c r="G246" s="230">
        <f>N242/108129500</f>
        <v>0.81292256109572314</v>
      </c>
      <c r="H246" s="230"/>
      <c r="I246" s="230"/>
      <c r="J246" s="230"/>
      <c r="K246" s="230"/>
      <c r="L246" s="230"/>
    </row>
    <row r="247" spans="1:21" ht="53.5" customHeight="1" x14ac:dyDescent="0.35">
      <c r="A247" s="233" t="s">
        <v>23</v>
      </c>
      <c r="B247" s="233"/>
      <c r="C247" s="233"/>
      <c r="D247" s="233"/>
      <c r="E247" s="233"/>
      <c r="F247" s="233"/>
      <c r="G247" s="230">
        <f>R242/108129500</f>
        <v>0.11996026135328472</v>
      </c>
      <c r="H247" s="230"/>
      <c r="I247" s="230"/>
      <c r="J247" s="230"/>
      <c r="K247" s="230"/>
      <c r="L247" s="230"/>
    </row>
    <row r="249" spans="1:21" x14ac:dyDescent="0.35">
      <c r="A249" s="28"/>
    </row>
  </sheetData>
  <mergeCells count="399">
    <mergeCell ref="U70:U71"/>
    <mergeCell ref="A32:A48"/>
    <mergeCell ref="B32:B48"/>
    <mergeCell ref="C32:H32"/>
    <mergeCell ref="C33:C34"/>
    <mergeCell ref="D33:D34"/>
    <mergeCell ref="C35:C36"/>
    <mergeCell ref="C37:C38"/>
    <mergeCell ref="C39:C40"/>
    <mergeCell ref="C41:C42"/>
    <mergeCell ref="C43:C44"/>
    <mergeCell ref="C45:C46"/>
    <mergeCell ref="C47:C48"/>
    <mergeCell ref="D47:D48"/>
    <mergeCell ref="D45:D46"/>
    <mergeCell ref="D43:D44"/>
    <mergeCell ref="D41:D42"/>
    <mergeCell ref="D39:D40"/>
    <mergeCell ref="D37:D38"/>
    <mergeCell ref="D35:D36"/>
    <mergeCell ref="C56:C57"/>
    <mergeCell ref="C58:C59"/>
    <mergeCell ref="C60:C61"/>
    <mergeCell ref="C62:C63"/>
    <mergeCell ref="U194:U195"/>
    <mergeCell ref="U210:U211"/>
    <mergeCell ref="U212:U213"/>
    <mergeCell ref="U216:U217"/>
    <mergeCell ref="U218:U219"/>
    <mergeCell ref="U228:U229"/>
    <mergeCell ref="U230:U231"/>
    <mergeCell ref="U173:U174"/>
    <mergeCell ref="U175:U176"/>
    <mergeCell ref="U177:U178"/>
    <mergeCell ref="U179:U180"/>
    <mergeCell ref="U182:U183"/>
    <mergeCell ref="U186:U187"/>
    <mergeCell ref="U188:U189"/>
    <mergeCell ref="U190:U191"/>
    <mergeCell ref="U192:U193"/>
    <mergeCell ref="U221:U222"/>
    <mergeCell ref="U223:U224"/>
    <mergeCell ref="U197:U198"/>
    <mergeCell ref="U199:U200"/>
    <mergeCell ref="U201:U202"/>
    <mergeCell ref="U203:U204"/>
    <mergeCell ref="U205:U206"/>
    <mergeCell ref="U207:U208"/>
    <mergeCell ref="U167:U168"/>
    <mergeCell ref="U169:U170"/>
    <mergeCell ref="U171:U172"/>
    <mergeCell ref="U153:U154"/>
    <mergeCell ref="U147:U148"/>
    <mergeCell ref="U149:U150"/>
    <mergeCell ref="U151:U152"/>
    <mergeCell ref="U155:U156"/>
    <mergeCell ref="U157:U158"/>
    <mergeCell ref="U159:U160"/>
    <mergeCell ref="U89:U90"/>
    <mergeCell ref="U91:U92"/>
    <mergeCell ref="U93:U94"/>
    <mergeCell ref="U95:U96"/>
    <mergeCell ref="U103:U104"/>
    <mergeCell ref="U105:U106"/>
    <mergeCell ref="U107:U108"/>
    <mergeCell ref="U109:U110"/>
    <mergeCell ref="U128:U130"/>
    <mergeCell ref="U112:U113"/>
    <mergeCell ref="U114:U115"/>
    <mergeCell ref="U116:U117"/>
    <mergeCell ref="U118:U119"/>
    <mergeCell ref="U120:U121"/>
    <mergeCell ref="U122:U123"/>
    <mergeCell ref="U124:U125"/>
    <mergeCell ref="U126:U127"/>
    <mergeCell ref="U74:U75"/>
    <mergeCell ref="U77:U78"/>
    <mergeCell ref="U79:U80"/>
    <mergeCell ref="U81:U82"/>
    <mergeCell ref="U83:U84"/>
    <mergeCell ref="U85:U86"/>
    <mergeCell ref="U87:U88"/>
    <mergeCell ref="U33:U34"/>
    <mergeCell ref="U35:U36"/>
    <mergeCell ref="U37:U38"/>
    <mergeCell ref="U58:U59"/>
    <mergeCell ref="U60:U61"/>
    <mergeCell ref="U62:U63"/>
    <mergeCell ref="U64:U65"/>
    <mergeCell ref="U66:U67"/>
    <mergeCell ref="U39:U40"/>
    <mergeCell ref="U41:U42"/>
    <mergeCell ref="U43:U44"/>
    <mergeCell ref="U45:U46"/>
    <mergeCell ref="U47:U48"/>
    <mergeCell ref="U50:U51"/>
    <mergeCell ref="U52:U53"/>
    <mergeCell ref="U54:U55"/>
    <mergeCell ref="U56:U57"/>
    <mergeCell ref="A11:U11"/>
    <mergeCell ref="U12:U13"/>
    <mergeCell ref="A20:A24"/>
    <mergeCell ref="B20:B24"/>
    <mergeCell ref="D26:D27"/>
    <mergeCell ref="D28:D29"/>
    <mergeCell ref="U16:U17"/>
    <mergeCell ref="U18:U19"/>
    <mergeCell ref="U20:U24"/>
    <mergeCell ref="U25:U31"/>
    <mergeCell ref="B25:B31"/>
    <mergeCell ref="A25:A31"/>
    <mergeCell ref="I21:T24"/>
    <mergeCell ref="C21:C22"/>
    <mergeCell ref="C23:C24"/>
    <mergeCell ref="D21:D22"/>
    <mergeCell ref="D23:D24"/>
    <mergeCell ref="C30:C31"/>
    <mergeCell ref="D30:D31"/>
    <mergeCell ref="I26:T31"/>
    <mergeCell ref="I16:T19"/>
    <mergeCell ref="G246:L246"/>
    <mergeCell ref="A5:U5"/>
    <mergeCell ref="A7:U7"/>
    <mergeCell ref="A9:U9"/>
    <mergeCell ref="A12:A13"/>
    <mergeCell ref="I12:L12"/>
    <mergeCell ref="M12:P12"/>
    <mergeCell ref="Q12:T12"/>
    <mergeCell ref="C12:H12"/>
    <mergeCell ref="D64:D65"/>
    <mergeCell ref="D62:D63"/>
    <mergeCell ref="D60:D61"/>
    <mergeCell ref="D58:D59"/>
    <mergeCell ref="D56:D57"/>
    <mergeCell ref="D54:D55"/>
    <mergeCell ref="D52:D53"/>
    <mergeCell ref="D50:D51"/>
    <mergeCell ref="I50:T75"/>
    <mergeCell ref="A76:A96"/>
    <mergeCell ref="B76:B96"/>
    <mergeCell ref="A49:A75"/>
    <mergeCell ref="B49:B75"/>
    <mergeCell ref="C54:C55"/>
    <mergeCell ref="C15:H15"/>
    <mergeCell ref="G247:L247"/>
    <mergeCell ref="B12:B13"/>
    <mergeCell ref="A245:F245"/>
    <mergeCell ref="A246:F246"/>
    <mergeCell ref="A247:F247"/>
    <mergeCell ref="C16:C17"/>
    <mergeCell ref="D16:D17"/>
    <mergeCell ref="D18:D19"/>
    <mergeCell ref="C18:C19"/>
    <mergeCell ref="B15:B19"/>
    <mergeCell ref="A15:A19"/>
    <mergeCell ref="I33:T48"/>
    <mergeCell ref="D74:D75"/>
    <mergeCell ref="D70:D71"/>
    <mergeCell ref="D66:D67"/>
    <mergeCell ref="G245:L245"/>
    <mergeCell ref="I182:T195"/>
    <mergeCell ref="I210:T219"/>
    <mergeCell ref="C20:H20"/>
    <mergeCell ref="C26:C27"/>
    <mergeCell ref="C28:C29"/>
    <mergeCell ref="C49:H49"/>
    <mergeCell ref="C50:C51"/>
    <mergeCell ref="C52:C53"/>
    <mergeCell ref="C64:C65"/>
    <mergeCell ref="C66:C67"/>
    <mergeCell ref="C70:C71"/>
    <mergeCell ref="C74:C75"/>
    <mergeCell ref="C95:C96"/>
    <mergeCell ref="C76:H76"/>
    <mergeCell ref="C77:C78"/>
    <mergeCell ref="C79:C80"/>
    <mergeCell ref="C81:C82"/>
    <mergeCell ref="C83:C84"/>
    <mergeCell ref="C85:C86"/>
    <mergeCell ref="C87:C88"/>
    <mergeCell ref="C89:C90"/>
    <mergeCell ref="C91:C92"/>
    <mergeCell ref="C93:C94"/>
    <mergeCell ref="C68:C69"/>
    <mergeCell ref="D68:D69"/>
    <mergeCell ref="C72:C73"/>
    <mergeCell ref="D72:D73"/>
    <mergeCell ref="I77:T96"/>
    <mergeCell ref="D77:D78"/>
    <mergeCell ref="D79:D80"/>
    <mergeCell ref="D81:D82"/>
    <mergeCell ref="D83:D84"/>
    <mergeCell ref="D85:D86"/>
    <mergeCell ref="D87:D88"/>
    <mergeCell ref="D89:D90"/>
    <mergeCell ref="D91:D92"/>
    <mergeCell ref="D93:D94"/>
    <mergeCell ref="D95:D96"/>
    <mergeCell ref="I129:T130"/>
    <mergeCell ref="D109:D110"/>
    <mergeCell ref="D107:D108"/>
    <mergeCell ref="D105:D106"/>
    <mergeCell ref="A102:A110"/>
    <mergeCell ref="B102:B110"/>
    <mergeCell ref="C103:C104"/>
    <mergeCell ref="C105:C106"/>
    <mergeCell ref="C107:C108"/>
    <mergeCell ref="C109:C110"/>
    <mergeCell ref="C102:H102"/>
    <mergeCell ref="C116:C117"/>
    <mergeCell ref="C118:C119"/>
    <mergeCell ref="C120:C121"/>
    <mergeCell ref="C122:C123"/>
    <mergeCell ref="I112:T127"/>
    <mergeCell ref="B111:B127"/>
    <mergeCell ref="A111:A127"/>
    <mergeCell ref="C111:H111"/>
    <mergeCell ref="C112:C113"/>
    <mergeCell ref="C114:C115"/>
    <mergeCell ref="A131:A145"/>
    <mergeCell ref="B131:B145"/>
    <mergeCell ref="C131:H131"/>
    <mergeCell ref="C124:C125"/>
    <mergeCell ref="C126:C127"/>
    <mergeCell ref="D112:D113"/>
    <mergeCell ref="D114:D115"/>
    <mergeCell ref="D116:D117"/>
    <mergeCell ref="D118:D119"/>
    <mergeCell ref="D120:D121"/>
    <mergeCell ref="D122:D123"/>
    <mergeCell ref="D124:D125"/>
    <mergeCell ref="D126:D127"/>
    <mergeCell ref="C132:C133"/>
    <mergeCell ref="C134:C135"/>
    <mergeCell ref="C142:C143"/>
    <mergeCell ref="C144:C145"/>
    <mergeCell ref="D132:D133"/>
    <mergeCell ref="D134:D135"/>
    <mergeCell ref="A128:A130"/>
    <mergeCell ref="B128:B130"/>
    <mergeCell ref="C129:C130"/>
    <mergeCell ref="D129:D130"/>
    <mergeCell ref="C128:H128"/>
    <mergeCell ref="A161:A165"/>
    <mergeCell ref="B161:B165"/>
    <mergeCell ref="C161:H161"/>
    <mergeCell ref="I162:T165"/>
    <mergeCell ref="C162:C163"/>
    <mergeCell ref="C164:C165"/>
    <mergeCell ref="D162:D163"/>
    <mergeCell ref="D164:D165"/>
    <mergeCell ref="C147:C148"/>
    <mergeCell ref="C149:C150"/>
    <mergeCell ref="C151:C152"/>
    <mergeCell ref="C153:C154"/>
    <mergeCell ref="C155:C156"/>
    <mergeCell ref="C157:C158"/>
    <mergeCell ref="D157:D158"/>
    <mergeCell ref="D155:D156"/>
    <mergeCell ref="D153:D154"/>
    <mergeCell ref="D151:D152"/>
    <mergeCell ref="D149:D150"/>
    <mergeCell ref="D147:D148"/>
    <mergeCell ref="C159:C160"/>
    <mergeCell ref="D159:D160"/>
    <mergeCell ref="B146:B160"/>
    <mergeCell ref="A146:A160"/>
    <mergeCell ref="C166:H166"/>
    <mergeCell ref="I167:T180"/>
    <mergeCell ref="C167:C168"/>
    <mergeCell ref="C169:C170"/>
    <mergeCell ref="C171:C172"/>
    <mergeCell ref="C173:C174"/>
    <mergeCell ref="C175:C176"/>
    <mergeCell ref="C177:C178"/>
    <mergeCell ref="C179:C180"/>
    <mergeCell ref="D167:D168"/>
    <mergeCell ref="D169:D170"/>
    <mergeCell ref="D171:D172"/>
    <mergeCell ref="D173:D174"/>
    <mergeCell ref="D175:D176"/>
    <mergeCell ref="D177:D178"/>
    <mergeCell ref="D179:D180"/>
    <mergeCell ref="B227:B231"/>
    <mergeCell ref="A227:A231"/>
    <mergeCell ref="C228:C229"/>
    <mergeCell ref="C230:C231"/>
    <mergeCell ref="D228:D229"/>
    <mergeCell ref="D230:D231"/>
    <mergeCell ref="I228:T231"/>
    <mergeCell ref="A209:A219"/>
    <mergeCell ref="B209:B219"/>
    <mergeCell ref="C209:H209"/>
    <mergeCell ref="C210:C211"/>
    <mergeCell ref="C212:C213"/>
    <mergeCell ref="C216:C217"/>
    <mergeCell ref="C218:C219"/>
    <mergeCell ref="D210:D211"/>
    <mergeCell ref="D212:D213"/>
    <mergeCell ref="D216:D217"/>
    <mergeCell ref="D218:D219"/>
    <mergeCell ref="C220:H220"/>
    <mergeCell ref="C221:C222"/>
    <mergeCell ref="D221:D222"/>
    <mergeCell ref="C223:C224"/>
    <mergeCell ref="D223:D224"/>
    <mergeCell ref="C225:C226"/>
    <mergeCell ref="A97:A101"/>
    <mergeCell ref="B97:B101"/>
    <mergeCell ref="I147:T160"/>
    <mergeCell ref="C184:C185"/>
    <mergeCell ref="D184:D185"/>
    <mergeCell ref="D214:D215"/>
    <mergeCell ref="C214:C215"/>
    <mergeCell ref="A196:A208"/>
    <mergeCell ref="B196:B208"/>
    <mergeCell ref="C196:H196"/>
    <mergeCell ref="C197:C198"/>
    <mergeCell ref="D197:D198"/>
    <mergeCell ref="C199:C200"/>
    <mergeCell ref="D199:D200"/>
    <mergeCell ref="C201:C202"/>
    <mergeCell ref="D201:D202"/>
    <mergeCell ref="C203:C204"/>
    <mergeCell ref="D203:D204"/>
    <mergeCell ref="C205:C206"/>
    <mergeCell ref="D205:D206"/>
    <mergeCell ref="C207:C208"/>
    <mergeCell ref="D207:D208"/>
    <mergeCell ref="I197:T208"/>
    <mergeCell ref="A181:A195"/>
    <mergeCell ref="C97:H97"/>
    <mergeCell ref="C98:C99"/>
    <mergeCell ref="D98:D99"/>
    <mergeCell ref="U98:U99"/>
    <mergeCell ref="C100:C101"/>
    <mergeCell ref="D100:D101"/>
    <mergeCell ref="U100:U101"/>
    <mergeCell ref="C227:H227"/>
    <mergeCell ref="C146:H146"/>
    <mergeCell ref="I132:T145"/>
    <mergeCell ref="D142:D143"/>
    <mergeCell ref="D144:D145"/>
    <mergeCell ref="C136:C137"/>
    <mergeCell ref="D136:D137"/>
    <mergeCell ref="I103:T110"/>
    <mergeCell ref="D103:D104"/>
    <mergeCell ref="U132:U133"/>
    <mergeCell ref="U134:U135"/>
    <mergeCell ref="U142:U143"/>
    <mergeCell ref="U144:U145"/>
    <mergeCell ref="U162:U163"/>
    <mergeCell ref="U164:U165"/>
    <mergeCell ref="C181:H181"/>
    <mergeCell ref="C182:C183"/>
    <mergeCell ref="A232:A236"/>
    <mergeCell ref="A237:A241"/>
    <mergeCell ref="B237:B241"/>
    <mergeCell ref="C237:H237"/>
    <mergeCell ref="C238:C239"/>
    <mergeCell ref="D238:D239"/>
    <mergeCell ref="I238:T241"/>
    <mergeCell ref="U238:U239"/>
    <mergeCell ref="C240:C241"/>
    <mergeCell ref="D240:D241"/>
    <mergeCell ref="U240:U241"/>
    <mergeCell ref="B232:B236"/>
    <mergeCell ref="C232:H232"/>
    <mergeCell ref="C233:C234"/>
    <mergeCell ref="D233:D234"/>
    <mergeCell ref="I233:T236"/>
    <mergeCell ref="U233:U234"/>
    <mergeCell ref="C235:C236"/>
    <mergeCell ref="D235:D236"/>
    <mergeCell ref="U235:U236"/>
    <mergeCell ref="C138:C139"/>
    <mergeCell ref="D138:D139"/>
    <mergeCell ref="C140:C141"/>
    <mergeCell ref="D140:D141"/>
    <mergeCell ref="U136:U137"/>
    <mergeCell ref="D225:D226"/>
    <mergeCell ref="A220:A226"/>
    <mergeCell ref="B220:B226"/>
    <mergeCell ref="I221:T226"/>
    <mergeCell ref="U225:U226"/>
    <mergeCell ref="B181:B195"/>
    <mergeCell ref="C186:C187"/>
    <mergeCell ref="C188:C189"/>
    <mergeCell ref="C190:C191"/>
    <mergeCell ref="C192:C193"/>
    <mergeCell ref="C194:C195"/>
    <mergeCell ref="D182:D183"/>
    <mergeCell ref="D186:D187"/>
    <mergeCell ref="D188:D189"/>
    <mergeCell ref="D190:D191"/>
    <mergeCell ref="D192:D193"/>
    <mergeCell ref="D194:D195"/>
    <mergeCell ref="A166:A180"/>
    <mergeCell ref="B166:B180"/>
  </mergeCells>
  <phoneticPr fontId="14" type="noConversion"/>
  <pageMargins left="0.7" right="0.7" top="0.75" bottom="0.5" header="0.3" footer="0.3"/>
  <pageSetup paperSize="9" scale="53" fitToHeight="0" orientation="landscape" verticalDpi="0" r:id="rId1"/>
  <ignoredErrors>
    <ignoredError sqref="E114:H114 E105:H105 G122:H122 H120 E110 E109 G109:H109 G127:H127 F126:H126 G125:H125 F124:H124 G123:H123 G121:H121 E119 G119:H119 E118:H118 E117 G117:H117 E116:H116 E115 G115:H115 E113 G113:H113 G110:H110 E108 G108:H108 E107 E106 G106:H106 E104 G104:H104 G107:H10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40"/>
  <sheetViews>
    <sheetView topLeftCell="A15" workbookViewId="0">
      <selection activeCell="C47" sqref="C47"/>
    </sheetView>
  </sheetViews>
  <sheetFormatPr defaultColWidth="9.1796875" defaultRowHeight="14.5" x14ac:dyDescent="0.35"/>
  <cols>
    <col min="1" max="1" width="5.26953125" customWidth="1"/>
    <col min="2" max="2" width="21.1796875" customWidth="1"/>
    <col min="3" max="4" width="48.453125" customWidth="1"/>
  </cols>
  <sheetData>
    <row r="1" spans="1:4" ht="24" customHeight="1" x14ac:dyDescent="0.35">
      <c r="A1" s="4" t="s">
        <v>19</v>
      </c>
    </row>
    <row r="2" spans="1:4" ht="54" customHeight="1" x14ac:dyDescent="0.35">
      <c r="A2" s="5" t="s">
        <v>0</v>
      </c>
      <c r="B2" s="6" t="s">
        <v>5</v>
      </c>
      <c r="C2" s="6" t="s">
        <v>254</v>
      </c>
      <c r="D2" s="6" t="s">
        <v>253</v>
      </c>
    </row>
    <row r="3" spans="1:4" ht="15" customHeight="1" x14ac:dyDescent="0.35">
      <c r="A3" s="6">
        <v>1</v>
      </c>
      <c r="B3" s="6">
        <v>2</v>
      </c>
      <c r="C3" s="6">
        <v>3</v>
      </c>
      <c r="D3" s="6">
        <v>4</v>
      </c>
    </row>
    <row r="4" spans="1:4" ht="36.65" customHeight="1" x14ac:dyDescent="0.35">
      <c r="A4" s="77" t="s">
        <v>6</v>
      </c>
      <c r="B4" s="77" t="s">
        <v>26</v>
      </c>
      <c r="C4" s="264" t="s">
        <v>87</v>
      </c>
      <c r="D4" s="264" t="s">
        <v>289</v>
      </c>
    </row>
    <row r="5" spans="1:4" ht="27.65" customHeight="1" x14ac:dyDescent="0.35">
      <c r="A5" s="77" t="s">
        <v>4</v>
      </c>
      <c r="B5" s="77" t="s">
        <v>27</v>
      </c>
      <c r="C5" s="264"/>
      <c r="D5" s="264"/>
    </row>
    <row r="6" spans="1:4" ht="79.5" customHeight="1" x14ac:dyDescent="0.35">
      <c r="A6" s="77" t="s">
        <v>31</v>
      </c>
      <c r="B6" s="77" t="s">
        <v>32</v>
      </c>
      <c r="C6" s="264"/>
      <c r="D6" s="264"/>
    </row>
    <row r="7" spans="1:4" ht="138" x14ac:dyDescent="0.35">
      <c r="A7" s="77" t="s">
        <v>12</v>
      </c>
      <c r="B7" s="77" t="s">
        <v>34</v>
      </c>
      <c r="C7" s="15" t="s">
        <v>87</v>
      </c>
      <c r="D7" s="12" t="s">
        <v>289</v>
      </c>
    </row>
    <row r="8" spans="1:4" ht="61" customHeight="1" x14ac:dyDescent="0.35">
      <c r="A8" s="77" t="s">
        <v>36</v>
      </c>
      <c r="B8" s="77" t="s">
        <v>37</v>
      </c>
      <c r="C8" s="77"/>
      <c r="D8" s="77"/>
    </row>
    <row r="9" spans="1:4" ht="27" customHeight="1" x14ac:dyDescent="0.35">
      <c r="A9" s="12" t="s">
        <v>33</v>
      </c>
      <c r="B9" s="12" t="s">
        <v>262</v>
      </c>
      <c r="C9" s="77" t="s">
        <v>263</v>
      </c>
      <c r="D9" s="77"/>
    </row>
    <row r="10" spans="1:4" ht="103.5" x14ac:dyDescent="0.35">
      <c r="A10" s="12" t="s">
        <v>198</v>
      </c>
      <c r="B10" s="12" t="s">
        <v>199</v>
      </c>
      <c r="C10" s="21" t="s">
        <v>91</v>
      </c>
      <c r="D10" s="12" t="s">
        <v>264</v>
      </c>
    </row>
    <row r="11" spans="1:4" ht="57.5" x14ac:dyDescent="0.35">
      <c r="A11" s="12" t="s">
        <v>76</v>
      </c>
      <c r="B11" s="12" t="s">
        <v>77</v>
      </c>
      <c r="C11" s="21" t="s">
        <v>90</v>
      </c>
      <c r="D11" s="12" t="s">
        <v>256</v>
      </c>
    </row>
    <row r="12" spans="1:4" ht="72.650000000000006" customHeight="1" x14ac:dyDescent="0.35">
      <c r="A12" s="267" t="s">
        <v>203</v>
      </c>
      <c r="B12" s="264" t="s">
        <v>204</v>
      </c>
      <c r="C12" s="15" t="s">
        <v>88</v>
      </c>
      <c r="D12" s="264" t="s">
        <v>255</v>
      </c>
    </row>
    <row r="13" spans="1:4" ht="69" x14ac:dyDescent="0.35">
      <c r="A13" s="267"/>
      <c r="B13" s="264"/>
      <c r="C13" s="21" t="s">
        <v>89</v>
      </c>
      <c r="D13" s="264"/>
    </row>
    <row r="14" spans="1:4" ht="61" customHeight="1" x14ac:dyDescent="0.35">
      <c r="A14" s="77" t="s">
        <v>47</v>
      </c>
      <c r="B14" s="77" t="s">
        <v>70</v>
      </c>
      <c r="C14" s="153" t="s">
        <v>87</v>
      </c>
      <c r="D14" s="153" t="s">
        <v>289</v>
      </c>
    </row>
    <row r="15" spans="1:4" ht="82.5" customHeight="1" x14ac:dyDescent="0.35">
      <c r="A15" s="12" t="s">
        <v>71</v>
      </c>
      <c r="B15" s="12" t="s">
        <v>252</v>
      </c>
      <c r="C15" s="155"/>
      <c r="D15" s="155"/>
    </row>
    <row r="16" spans="1:4" ht="23" x14ac:dyDescent="0.35">
      <c r="A16" s="77" t="s">
        <v>13</v>
      </c>
      <c r="B16" s="77" t="s">
        <v>49</v>
      </c>
      <c r="C16" s="12"/>
      <c r="D16" s="12"/>
    </row>
    <row r="17" spans="1:4" ht="27" customHeight="1" x14ac:dyDescent="0.35">
      <c r="A17" s="77" t="s">
        <v>56</v>
      </c>
      <c r="B17" s="77" t="s">
        <v>57</v>
      </c>
      <c r="C17" s="265" t="s">
        <v>261</v>
      </c>
      <c r="D17" s="167" t="s">
        <v>100</v>
      </c>
    </row>
    <row r="18" spans="1:4" ht="48.65" customHeight="1" x14ac:dyDescent="0.35">
      <c r="A18" s="12" t="s">
        <v>72</v>
      </c>
      <c r="B18" s="12" t="s">
        <v>73</v>
      </c>
      <c r="C18" s="266"/>
      <c r="D18" s="169"/>
    </row>
    <row r="19" spans="1:4" ht="28" customHeight="1" x14ac:dyDescent="0.35">
      <c r="A19" s="77" t="s">
        <v>58</v>
      </c>
      <c r="B19" s="77" t="s">
        <v>59</v>
      </c>
      <c r="C19" s="77"/>
      <c r="D19" s="77"/>
    </row>
    <row r="20" spans="1:4" ht="110.25" customHeight="1" x14ac:dyDescent="0.35">
      <c r="A20" s="77" t="s">
        <v>219</v>
      </c>
      <c r="B20" s="77" t="s">
        <v>220</v>
      </c>
      <c r="C20" s="77" t="s">
        <v>265</v>
      </c>
      <c r="D20" s="77" t="s">
        <v>266</v>
      </c>
    </row>
    <row r="21" spans="1:4" ht="115" x14ac:dyDescent="0.35">
      <c r="A21" s="12" t="s">
        <v>74</v>
      </c>
      <c r="B21" s="12" t="s">
        <v>75</v>
      </c>
      <c r="C21" s="15" t="s">
        <v>87</v>
      </c>
      <c r="D21" s="12" t="s">
        <v>257</v>
      </c>
    </row>
    <row r="22" spans="1:4" ht="57.5" x14ac:dyDescent="0.35">
      <c r="A22" s="12" t="s">
        <v>232</v>
      </c>
      <c r="B22" s="12" t="s">
        <v>233</v>
      </c>
      <c r="C22" s="21" t="s">
        <v>94</v>
      </c>
      <c r="D22" s="77" t="s">
        <v>258</v>
      </c>
    </row>
    <row r="23" spans="1:4" ht="48" customHeight="1" x14ac:dyDescent="0.35">
      <c r="A23" s="12" t="s">
        <v>67</v>
      </c>
      <c r="B23" s="12" t="s">
        <v>68</v>
      </c>
      <c r="C23" s="21" t="s">
        <v>93</v>
      </c>
      <c r="D23" s="77" t="s">
        <v>165</v>
      </c>
    </row>
    <row r="24" spans="1:4" ht="95.15" customHeight="1" x14ac:dyDescent="0.35">
      <c r="A24" s="12" t="s">
        <v>240</v>
      </c>
      <c r="B24" s="12" t="s">
        <v>242</v>
      </c>
      <c r="C24" s="21" t="s">
        <v>95</v>
      </c>
      <c r="D24" s="77" t="s">
        <v>259</v>
      </c>
    </row>
    <row r="25" spans="1:4" ht="172.5" x14ac:dyDescent="0.35">
      <c r="A25" s="12" t="s">
        <v>241</v>
      </c>
      <c r="B25" s="12" t="s">
        <v>243</v>
      </c>
      <c r="C25" s="22" t="s">
        <v>92</v>
      </c>
      <c r="D25" s="77" t="s">
        <v>288</v>
      </c>
    </row>
    <row r="26" spans="1:4" ht="14.5" customHeight="1" x14ac:dyDescent="0.35">
      <c r="C26" s="79"/>
      <c r="D26" s="79"/>
    </row>
    <row r="27" spans="1:4" ht="14.5" customHeight="1" x14ac:dyDescent="0.35">
      <c r="C27" s="79"/>
      <c r="D27" s="79"/>
    </row>
    <row r="28" spans="1:4" ht="14.5" customHeight="1" x14ac:dyDescent="0.35">
      <c r="C28" s="79"/>
      <c r="D28" s="79"/>
    </row>
    <row r="29" spans="1:4" ht="14.5" customHeight="1" x14ac:dyDescent="0.35">
      <c r="C29" s="78"/>
      <c r="D29" s="78"/>
    </row>
    <row r="30" spans="1:4" ht="14.5" customHeight="1" x14ac:dyDescent="0.35">
      <c r="C30" s="79"/>
      <c r="D30" s="79"/>
    </row>
    <row r="31" spans="1:4" ht="14.5" customHeight="1" x14ac:dyDescent="0.35">
      <c r="C31" s="78"/>
      <c r="D31" s="78"/>
    </row>
    <row r="32" spans="1:4" ht="14.5" customHeight="1" x14ac:dyDescent="0.35">
      <c r="C32" s="78"/>
      <c r="D32" s="78"/>
    </row>
    <row r="33" spans="3:4" ht="14.5" customHeight="1" x14ac:dyDescent="0.35">
      <c r="C33" s="79"/>
      <c r="D33" s="79"/>
    </row>
    <row r="34" spans="3:4" ht="14.5" customHeight="1" x14ac:dyDescent="0.35">
      <c r="C34" s="78"/>
      <c r="D34" s="78"/>
    </row>
    <row r="35" spans="3:4" ht="14.5" customHeight="1" x14ac:dyDescent="0.35">
      <c r="C35" s="78"/>
      <c r="D35" s="78"/>
    </row>
    <row r="36" spans="3:4" ht="14.5" customHeight="1" x14ac:dyDescent="0.35">
      <c r="C36" s="79"/>
      <c r="D36" s="79"/>
    </row>
    <row r="37" spans="3:4" ht="14.5" customHeight="1" x14ac:dyDescent="0.35">
      <c r="C37" s="79"/>
      <c r="D37" s="79"/>
    </row>
    <row r="38" spans="3:4" ht="14.5" customHeight="1" x14ac:dyDescent="0.35">
      <c r="C38" s="79"/>
      <c r="D38" s="79"/>
    </row>
    <row r="39" spans="3:4" ht="14.5" customHeight="1" x14ac:dyDescent="0.35">
      <c r="C39" s="79"/>
      <c r="D39" s="79"/>
    </row>
    <row r="40" spans="3:4" ht="14.5" customHeight="1" x14ac:dyDescent="0.35">
      <c r="C40" s="79"/>
      <c r="D40" s="79"/>
    </row>
  </sheetData>
  <mergeCells count="9">
    <mergeCell ref="B12:B13"/>
    <mergeCell ref="A12:A13"/>
    <mergeCell ref="C14:C15"/>
    <mergeCell ref="D14:D15"/>
    <mergeCell ref="C4:C6"/>
    <mergeCell ref="D4:D6"/>
    <mergeCell ref="D12:D13"/>
    <mergeCell ref="C17:C18"/>
    <mergeCell ref="D17:D18"/>
  </mergeCells>
  <pageMargins left="0.7" right="0.7" top="0.75" bottom="0.75" header="0.3" footer="0.3"/>
  <pageSetup paperSize="9" scale="74"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40"/>
  <sheetViews>
    <sheetView workbookViewId="0">
      <selection activeCell="S7" sqref="S7"/>
    </sheetView>
  </sheetViews>
  <sheetFormatPr defaultColWidth="15.54296875" defaultRowHeight="14" x14ac:dyDescent="0.3"/>
  <cols>
    <col min="1" max="4" width="15.54296875" style="108"/>
    <col min="5" max="5" width="146.54296875" style="108" customWidth="1"/>
    <col min="6" max="6" width="15.54296875" style="109" hidden="1" customWidth="1"/>
    <col min="7" max="8" width="15.54296875" style="108" hidden="1" customWidth="1"/>
    <col min="9" max="9" width="15.54296875" style="109" hidden="1" customWidth="1"/>
    <col min="10" max="12" width="15.54296875" style="108" hidden="1" customWidth="1"/>
    <col min="13" max="13" width="15.54296875" style="110" hidden="1" customWidth="1"/>
    <col min="14" max="14" width="15.54296875" style="109" hidden="1" customWidth="1"/>
    <col min="15" max="16" width="15.54296875" style="108" hidden="1" customWidth="1"/>
    <col min="17" max="16384" width="15.54296875" style="108"/>
  </cols>
  <sheetData>
    <row r="1" spans="1:16" ht="15.5" x14ac:dyDescent="0.35">
      <c r="A1" s="4" t="s">
        <v>21</v>
      </c>
      <c r="B1"/>
      <c r="C1" s="140"/>
      <c r="D1" s="141"/>
      <c r="E1" s="141"/>
      <c r="F1"/>
      <c r="G1"/>
      <c r="H1"/>
      <c r="I1"/>
      <c r="J1"/>
      <c r="K1"/>
    </row>
    <row r="2" spans="1:16" ht="40.5" customHeight="1" x14ac:dyDescent="0.3">
      <c r="A2" s="268" t="s">
        <v>20</v>
      </c>
      <c r="B2" s="268"/>
      <c r="C2" s="268"/>
      <c r="D2" s="268"/>
      <c r="E2" s="268"/>
      <c r="F2" s="268"/>
      <c r="G2" s="268"/>
      <c r="H2" s="268"/>
      <c r="I2" s="268"/>
      <c r="J2" s="268"/>
      <c r="K2" s="268"/>
    </row>
    <row r="3" spans="1:16" s="109" customFormat="1" ht="28" x14ac:dyDescent="0.35">
      <c r="A3" s="111" t="s">
        <v>290</v>
      </c>
      <c r="B3" s="111" t="s">
        <v>291</v>
      </c>
      <c r="C3" s="111" t="s">
        <v>292</v>
      </c>
      <c r="D3" s="111" t="s">
        <v>293</v>
      </c>
      <c r="E3" s="112" t="s">
        <v>294</v>
      </c>
      <c r="H3" s="113"/>
      <c r="I3" s="113"/>
      <c r="J3" s="113"/>
      <c r="K3" s="113"/>
      <c r="L3" s="113"/>
      <c r="M3" s="114"/>
      <c r="N3" s="113"/>
      <c r="O3" s="113"/>
      <c r="P3" s="113"/>
    </row>
    <row r="4" spans="1:16" ht="42" x14ac:dyDescent="0.3">
      <c r="A4" s="277" t="s">
        <v>295</v>
      </c>
      <c r="B4" s="278"/>
      <c r="C4" s="278"/>
      <c r="D4" s="115"/>
      <c r="E4" s="115"/>
      <c r="F4" s="279" t="s">
        <v>296</v>
      </c>
      <c r="G4" s="279"/>
      <c r="H4" s="116" t="s">
        <v>297</v>
      </c>
      <c r="I4" s="275" t="s">
        <v>298</v>
      </c>
      <c r="J4" s="275"/>
      <c r="K4" s="275" t="s">
        <v>299</v>
      </c>
      <c r="L4" s="275"/>
      <c r="M4" s="275" t="s">
        <v>300</v>
      </c>
      <c r="N4" s="275"/>
      <c r="O4" s="276" t="s">
        <v>301</v>
      </c>
      <c r="P4" s="276"/>
    </row>
    <row r="5" spans="1:16" ht="60" customHeight="1" x14ac:dyDescent="0.3">
      <c r="A5" s="272" t="s">
        <v>302</v>
      </c>
      <c r="B5" s="81" t="s">
        <v>303</v>
      </c>
      <c r="C5" s="81" t="s">
        <v>304</v>
      </c>
      <c r="D5" s="117">
        <v>2000000</v>
      </c>
      <c r="E5" s="81" t="s">
        <v>305</v>
      </c>
      <c r="F5" s="118">
        <v>1000000</v>
      </c>
      <c r="G5" s="80" t="s">
        <v>306</v>
      </c>
      <c r="H5" s="119"/>
      <c r="I5" s="114">
        <v>1000000</v>
      </c>
      <c r="J5" s="81" t="s">
        <v>307</v>
      </c>
      <c r="K5" s="119"/>
      <c r="L5" s="119"/>
      <c r="M5" s="114"/>
      <c r="N5" s="113"/>
      <c r="O5" s="119"/>
      <c r="P5" s="119"/>
    </row>
    <row r="6" spans="1:16" ht="86.5" customHeight="1" x14ac:dyDescent="0.3">
      <c r="A6" s="272"/>
      <c r="B6" s="81" t="s">
        <v>308</v>
      </c>
      <c r="C6" s="81" t="s">
        <v>304</v>
      </c>
      <c r="D6" s="117">
        <v>5200000</v>
      </c>
      <c r="E6" s="81" t="s">
        <v>309</v>
      </c>
      <c r="F6" s="118">
        <v>200000</v>
      </c>
      <c r="G6" s="80" t="s">
        <v>310</v>
      </c>
      <c r="H6" s="119"/>
      <c r="I6" s="114">
        <v>5000000</v>
      </c>
      <c r="J6" s="81" t="s">
        <v>311</v>
      </c>
      <c r="K6" s="119"/>
      <c r="L6" s="119"/>
      <c r="M6" s="114"/>
      <c r="N6" s="113"/>
      <c r="O6" s="119"/>
      <c r="P6" s="119"/>
    </row>
    <row r="7" spans="1:16" ht="380.25" customHeight="1" x14ac:dyDescent="0.3">
      <c r="A7" s="272" t="s">
        <v>312</v>
      </c>
      <c r="B7" s="272" t="s">
        <v>313</v>
      </c>
      <c r="C7" s="120" t="s">
        <v>314</v>
      </c>
      <c r="D7" s="117">
        <v>23092000</v>
      </c>
      <c r="E7" s="81" t="s">
        <v>315</v>
      </c>
      <c r="F7" s="121">
        <v>200000</v>
      </c>
      <c r="G7" s="122" t="s">
        <v>316</v>
      </c>
      <c r="H7" s="123"/>
      <c r="I7" s="114">
        <v>2892000</v>
      </c>
      <c r="J7" s="81" t="s">
        <v>317</v>
      </c>
      <c r="K7" s="119"/>
      <c r="L7" s="119"/>
      <c r="M7" s="114">
        <v>20000000</v>
      </c>
      <c r="N7" s="113" t="s">
        <v>318</v>
      </c>
      <c r="O7" s="119"/>
      <c r="P7" s="119"/>
    </row>
    <row r="8" spans="1:16" ht="79.5" customHeight="1" x14ac:dyDescent="0.3">
      <c r="A8" s="272"/>
      <c r="B8" s="272"/>
      <c r="C8" s="81" t="s">
        <v>319</v>
      </c>
      <c r="D8" s="117">
        <v>7000000</v>
      </c>
      <c r="E8" s="81" t="s">
        <v>320</v>
      </c>
      <c r="F8" s="113"/>
      <c r="G8" s="80"/>
      <c r="H8" s="119"/>
      <c r="I8" s="124">
        <v>3000000</v>
      </c>
      <c r="J8" s="81" t="s">
        <v>321</v>
      </c>
      <c r="K8" s="119"/>
      <c r="L8" s="119"/>
      <c r="M8" s="114">
        <v>4000000</v>
      </c>
      <c r="N8" s="113" t="s">
        <v>322</v>
      </c>
      <c r="O8" s="119"/>
      <c r="P8" s="119"/>
    </row>
    <row r="9" spans="1:16" ht="84" x14ac:dyDescent="0.3">
      <c r="A9" s="272"/>
      <c r="B9" s="272"/>
      <c r="C9" s="81" t="s">
        <v>323</v>
      </c>
      <c r="D9" s="117">
        <v>0</v>
      </c>
      <c r="E9" s="81" t="s">
        <v>324</v>
      </c>
      <c r="F9" s="113"/>
      <c r="G9" s="80"/>
      <c r="H9" s="119"/>
      <c r="I9" s="113"/>
      <c r="J9" s="81"/>
      <c r="K9" s="119"/>
      <c r="L9" s="119"/>
      <c r="M9" s="114"/>
      <c r="N9" s="113"/>
      <c r="O9" s="119"/>
      <c r="P9" s="119"/>
    </row>
    <row r="10" spans="1:16" ht="81.75" customHeight="1" x14ac:dyDescent="0.3">
      <c r="A10" s="272"/>
      <c r="B10" s="272"/>
      <c r="C10" s="81" t="s">
        <v>325</v>
      </c>
      <c r="D10" s="117">
        <v>1000000</v>
      </c>
      <c r="E10" s="81" t="s">
        <v>395</v>
      </c>
      <c r="F10" s="118">
        <v>200000</v>
      </c>
      <c r="G10" s="80" t="s">
        <v>326</v>
      </c>
      <c r="H10" s="119"/>
      <c r="I10" s="124">
        <v>800000</v>
      </c>
      <c r="J10" s="81" t="s">
        <v>327</v>
      </c>
      <c r="K10" s="119"/>
      <c r="L10" s="119"/>
      <c r="M10" s="114">
        <v>30000000</v>
      </c>
      <c r="N10" s="113" t="s">
        <v>328</v>
      </c>
      <c r="O10" s="119"/>
      <c r="P10" s="119"/>
    </row>
    <row r="11" spans="1:16" ht="98" x14ac:dyDescent="0.3">
      <c r="A11" s="272"/>
      <c r="B11" s="81" t="s">
        <v>329</v>
      </c>
      <c r="C11" s="81" t="s">
        <v>304</v>
      </c>
      <c r="D11" s="117">
        <v>0</v>
      </c>
      <c r="E11" s="81"/>
      <c r="F11" s="113"/>
      <c r="G11" s="80"/>
      <c r="H11" s="119"/>
      <c r="I11" s="113"/>
      <c r="J11" s="119"/>
      <c r="K11" s="119"/>
      <c r="L11" s="119"/>
      <c r="M11" s="114"/>
      <c r="N11" s="113"/>
      <c r="O11" s="119"/>
      <c r="P11" s="119"/>
    </row>
    <row r="12" spans="1:16" ht="126" customHeight="1" x14ac:dyDescent="0.3">
      <c r="A12" s="272" t="s">
        <v>330</v>
      </c>
      <c r="B12" s="272" t="s">
        <v>331</v>
      </c>
      <c r="C12" s="81" t="s">
        <v>332</v>
      </c>
      <c r="D12" s="117">
        <v>8200000</v>
      </c>
      <c r="E12" s="81" t="s">
        <v>333</v>
      </c>
      <c r="F12" s="118">
        <v>2000000</v>
      </c>
      <c r="G12" s="80" t="s">
        <v>334</v>
      </c>
      <c r="H12" s="119"/>
      <c r="I12" s="114">
        <v>200000</v>
      </c>
      <c r="J12" s="81" t="s">
        <v>335</v>
      </c>
      <c r="K12" s="125" t="s">
        <v>336</v>
      </c>
      <c r="L12" s="126" t="s">
        <v>337</v>
      </c>
      <c r="M12" s="114">
        <v>5000000</v>
      </c>
      <c r="N12" s="113" t="s">
        <v>338</v>
      </c>
      <c r="O12" s="119"/>
      <c r="P12" s="119"/>
    </row>
    <row r="13" spans="1:16" ht="60" customHeight="1" x14ac:dyDescent="0.3">
      <c r="A13" s="272"/>
      <c r="B13" s="272"/>
      <c r="C13" s="81" t="s">
        <v>339</v>
      </c>
      <c r="D13" s="117">
        <v>200000</v>
      </c>
      <c r="E13" s="81" t="s">
        <v>340</v>
      </c>
      <c r="F13" s="118">
        <v>200000</v>
      </c>
      <c r="G13" s="80" t="s">
        <v>341</v>
      </c>
      <c r="H13" s="119"/>
      <c r="I13" s="113"/>
      <c r="J13" s="119"/>
      <c r="K13" s="119"/>
      <c r="L13" s="119"/>
      <c r="M13" s="114"/>
      <c r="N13" s="113" t="s">
        <v>342</v>
      </c>
      <c r="O13" s="119"/>
      <c r="P13" s="119"/>
    </row>
    <row r="14" spans="1:16" ht="409.5" customHeight="1" x14ac:dyDescent="0.3">
      <c r="A14" s="272"/>
      <c r="B14" s="272" t="s">
        <v>343</v>
      </c>
      <c r="C14" s="81" t="s">
        <v>344</v>
      </c>
      <c r="D14" s="117">
        <v>71240000</v>
      </c>
      <c r="E14" s="82" t="s">
        <v>393</v>
      </c>
      <c r="F14" s="113"/>
      <c r="G14" s="80"/>
      <c r="H14" s="119"/>
      <c r="I14" s="114">
        <v>1240000</v>
      </c>
      <c r="J14" s="119" t="s">
        <v>345</v>
      </c>
      <c r="K14" s="119"/>
      <c r="L14" s="119"/>
      <c r="M14" s="114">
        <v>70000000</v>
      </c>
      <c r="N14" s="113" t="s">
        <v>346</v>
      </c>
      <c r="O14" s="119"/>
      <c r="P14" s="119"/>
    </row>
    <row r="15" spans="1:16" ht="56" x14ac:dyDescent="0.3">
      <c r="A15" s="272"/>
      <c r="B15" s="272"/>
      <c r="C15" s="81" t="s">
        <v>347</v>
      </c>
      <c r="D15" s="117">
        <v>50000000</v>
      </c>
      <c r="E15" s="81" t="s">
        <v>348</v>
      </c>
      <c r="F15" s="113"/>
      <c r="G15" s="80"/>
      <c r="H15" s="119"/>
      <c r="I15" s="113"/>
      <c r="J15" s="119"/>
      <c r="K15" s="119"/>
      <c r="L15" s="119"/>
      <c r="M15" s="114">
        <v>50000000</v>
      </c>
      <c r="N15" s="81" t="s">
        <v>349</v>
      </c>
      <c r="O15" s="119"/>
      <c r="P15" s="119"/>
    </row>
    <row r="16" spans="1:16" ht="127.5" customHeight="1" x14ac:dyDescent="0.3">
      <c r="A16" s="272"/>
      <c r="B16" s="272"/>
      <c r="C16" s="81" t="s">
        <v>350</v>
      </c>
      <c r="D16" s="117">
        <v>2500000</v>
      </c>
      <c r="E16" s="81" t="s">
        <v>351</v>
      </c>
      <c r="F16" s="113"/>
      <c r="G16" s="80"/>
      <c r="H16" s="119"/>
      <c r="I16" s="113"/>
      <c r="J16" s="119"/>
      <c r="K16" s="119"/>
      <c r="L16" s="119"/>
      <c r="M16" s="114"/>
      <c r="N16" s="113"/>
      <c r="O16" s="114">
        <v>2500000</v>
      </c>
      <c r="P16" s="113" t="s">
        <v>351</v>
      </c>
    </row>
    <row r="17" spans="1:16" ht="42" x14ac:dyDescent="0.3">
      <c r="A17" s="272"/>
      <c r="B17" s="272"/>
      <c r="C17" s="81" t="s">
        <v>352</v>
      </c>
      <c r="D17" s="117">
        <v>0</v>
      </c>
      <c r="E17" s="81"/>
      <c r="F17" s="113"/>
      <c r="G17" s="80"/>
      <c r="H17" s="119"/>
      <c r="I17" s="113"/>
      <c r="J17" s="119"/>
      <c r="K17" s="119"/>
      <c r="L17" s="119"/>
      <c r="M17" s="114"/>
      <c r="N17" s="113"/>
      <c r="O17" s="119"/>
      <c r="P17" s="119"/>
    </row>
    <row r="18" spans="1:16" ht="42" x14ac:dyDescent="0.3">
      <c r="A18" s="272"/>
      <c r="B18" s="272"/>
      <c r="C18" s="81" t="s">
        <v>353</v>
      </c>
      <c r="D18" s="117">
        <v>0</v>
      </c>
      <c r="E18" s="81"/>
      <c r="F18" s="113"/>
      <c r="G18" s="80"/>
      <c r="H18" s="119"/>
      <c r="I18" s="113"/>
      <c r="J18" s="119"/>
      <c r="K18" s="119"/>
      <c r="L18" s="119"/>
      <c r="M18" s="114"/>
      <c r="N18" s="113"/>
      <c r="O18" s="119"/>
      <c r="P18" s="119"/>
    </row>
    <row r="19" spans="1:16" ht="44.5" customHeight="1" x14ac:dyDescent="0.3">
      <c r="A19" s="272"/>
      <c r="B19" s="272"/>
      <c r="C19" s="81" t="s">
        <v>354</v>
      </c>
      <c r="D19" s="117">
        <v>4000000</v>
      </c>
      <c r="E19" s="81" t="s">
        <v>355</v>
      </c>
      <c r="F19" s="118">
        <v>1000000</v>
      </c>
      <c r="G19" s="80" t="s">
        <v>356</v>
      </c>
      <c r="H19" s="119"/>
      <c r="I19" s="113"/>
      <c r="J19" s="119"/>
      <c r="K19" s="119"/>
      <c r="L19" s="119"/>
      <c r="M19" s="114">
        <v>3000000</v>
      </c>
      <c r="N19" s="113" t="s">
        <v>357</v>
      </c>
      <c r="O19" s="119"/>
      <c r="P19" s="119"/>
    </row>
    <row r="20" spans="1:16" x14ac:dyDescent="0.3">
      <c r="A20" s="281" t="s">
        <v>358</v>
      </c>
      <c r="B20" s="281"/>
      <c r="C20" s="281"/>
      <c r="D20" s="127"/>
      <c r="E20" s="127"/>
      <c r="F20" s="127"/>
      <c r="G20" s="128"/>
      <c r="H20" s="129"/>
      <c r="I20" s="130"/>
      <c r="J20" s="129"/>
      <c r="K20" s="129"/>
      <c r="L20" s="129"/>
      <c r="M20" s="131"/>
      <c r="N20" s="130"/>
      <c r="O20" s="129"/>
      <c r="P20" s="129"/>
    </row>
    <row r="21" spans="1:16" ht="39.75" customHeight="1" x14ac:dyDescent="0.3">
      <c r="A21" s="272" t="s">
        <v>359</v>
      </c>
      <c r="B21" s="272"/>
      <c r="C21" s="272"/>
      <c r="D21" s="117">
        <v>30500000</v>
      </c>
      <c r="E21" s="81" t="s">
        <v>396</v>
      </c>
      <c r="F21" s="118">
        <v>500000</v>
      </c>
      <c r="G21" s="132" t="s">
        <v>360</v>
      </c>
      <c r="H21" s="119"/>
      <c r="I21" s="113"/>
      <c r="J21" s="119"/>
      <c r="K21" s="119"/>
      <c r="L21" s="119"/>
      <c r="M21" s="114"/>
      <c r="N21" s="113"/>
      <c r="O21" s="119"/>
      <c r="P21" s="119"/>
    </row>
    <row r="22" spans="1:16" ht="54.75" customHeight="1" x14ac:dyDescent="0.3">
      <c r="A22" s="272" t="s">
        <v>361</v>
      </c>
      <c r="B22" s="272"/>
      <c r="C22" s="272"/>
      <c r="D22" s="117">
        <v>2220000</v>
      </c>
      <c r="E22" s="81" t="s">
        <v>397</v>
      </c>
      <c r="F22" s="118">
        <v>300000</v>
      </c>
      <c r="G22" s="132" t="s">
        <v>362</v>
      </c>
      <c r="H22" s="119"/>
      <c r="I22" s="114">
        <v>920000</v>
      </c>
      <c r="J22" s="81" t="s">
        <v>363</v>
      </c>
      <c r="K22" s="119"/>
      <c r="L22" s="119"/>
      <c r="M22" s="114"/>
      <c r="N22" s="113"/>
      <c r="O22" s="119"/>
      <c r="P22" s="119"/>
    </row>
    <row r="23" spans="1:16" ht="108.75" customHeight="1" x14ac:dyDescent="0.3">
      <c r="A23" s="272" t="s">
        <v>364</v>
      </c>
      <c r="B23" s="272"/>
      <c r="C23" s="272"/>
      <c r="D23" s="117">
        <v>5670000</v>
      </c>
      <c r="E23" s="81" t="s">
        <v>394</v>
      </c>
      <c r="F23" s="118">
        <v>1000000</v>
      </c>
      <c r="G23" s="132" t="s">
        <v>365</v>
      </c>
      <c r="H23" s="119"/>
      <c r="I23" s="114">
        <v>670000</v>
      </c>
      <c r="J23" s="81" t="s">
        <v>366</v>
      </c>
      <c r="K23" s="119"/>
      <c r="L23" s="119"/>
      <c r="M23" s="114"/>
      <c r="N23" s="113"/>
      <c r="O23" s="119"/>
      <c r="P23" s="119"/>
    </row>
    <row r="24" spans="1:16" x14ac:dyDescent="0.3">
      <c r="A24" s="273" t="s">
        <v>367</v>
      </c>
      <c r="B24" s="274"/>
      <c r="C24" s="274"/>
      <c r="D24" s="274"/>
      <c r="E24" s="274"/>
      <c r="F24" s="274"/>
      <c r="G24" s="274"/>
      <c r="H24" s="133"/>
      <c r="I24" s="134"/>
      <c r="J24" s="133"/>
      <c r="K24" s="133"/>
      <c r="L24" s="133"/>
      <c r="M24" s="135"/>
      <c r="N24" s="134"/>
      <c r="O24" s="133"/>
      <c r="P24" s="133"/>
    </row>
    <row r="25" spans="1:16" ht="116.25" customHeight="1" x14ac:dyDescent="0.3">
      <c r="A25" s="269" t="s">
        <v>170</v>
      </c>
      <c r="B25" s="270"/>
      <c r="C25" s="271"/>
      <c r="D25" s="117">
        <v>405200</v>
      </c>
      <c r="E25" s="81" t="s">
        <v>368</v>
      </c>
      <c r="F25" s="118">
        <v>100000</v>
      </c>
      <c r="G25" s="136" t="s">
        <v>369</v>
      </c>
      <c r="H25" s="81" t="s">
        <v>370</v>
      </c>
      <c r="I25" s="124">
        <v>305200</v>
      </c>
      <c r="J25" s="81" t="s">
        <v>371</v>
      </c>
      <c r="K25" s="119"/>
      <c r="L25" s="119"/>
      <c r="M25" s="114"/>
      <c r="N25" s="113"/>
      <c r="O25" s="119"/>
      <c r="P25" s="119"/>
    </row>
    <row r="26" spans="1:16" x14ac:dyDescent="0.3">
      <c r="A26" s="269" t="s">
        <v>177</v>
      </c>
      <c r="B26" s="270"/>
      <c r="C26" s="271"/>
      <c r="D26" s="117">
        <v>0</v>
      </c>
      <c r="E26" s="81" t="s">
        <v>324</v>
      </c>
      <c r="F26" s="113"/>
      <c r="G26" s="80"/>
      <c r="H26" s="119"/>
      <c r="I26" s="113"/>
      <c r="J26" s="119"/>
      <c r="K26" s="119"/>
      <c r="L26" s="119"/>
      <c r="M26" s="114"/>
      <c r="N26" s="113"/>
      <c r="O26" s="119"/>
      <c r="P26" s="119"/>
    </row>
    <row r="27" spans="1:16" x14ac:dyDescent="0.3">
      <c r="A27" s="269" t="s">
        <v>171</v>
      </c>
      <c r="B27" s="270"/>
      <c r="C27" s="271"/>
      <c r="D27" s="117">
        <v>0</v>
      </c>
      <c r="E27" s="81" t="s">
        <v>324</v>
      </c>
      <c r="F27" s="113"/>
      <c r="G27" s="80"/>
      <c r="H27" s="119"/>
      <c r="I27" s="113"/>
      <c r="J27" s="119"/>
      <c r="K27" s="119"/>
      <c r="L27" s="119"/>
      <c r="M27" s="114"/>
      <c r="N27" s="113"/>
      <c r="O27" s="119"/>
      <c r="P27" s="119"/>
    </row>
    <row r="28" spans="1:16" ht="28" customHeight="1" x14ac:dyDescent="0.3">
      <c r="A28" s="269" t="s">
        <v>172</v>
      </c>
      <c r="B28" s="270"/>
      <c r="C28" s="271"/>
      <c r="D28" s="117">
        <v>45000</v>
      </c>
      <c r="E28" s="81" t="s">
        <v>398</v>
      </c>
      <c r="F28" s="118">
        <v>45000</v>
      </c>
      <c r="G28" s="137" t="s">
        <v>372</v>
      </c>
      <c r="H28" s="119"/>
      <c r="I28" s="113"/>
      <c r="J28" s="119"/>
      <c r="K28" s="119"/>
      <c r="L28" s="119"/>
      <c r="M28" s="114"/>
      <c r="N28" s="113"/>
      <c r="O28" s="119"/>
      <c r="P28" s="119"/>
    </row>
    <row r="29" spans="1:16" ht="45.65" customHeight="1" x14ac:dyDescent="0.3">
      <c r="A29" s="269" t="s">
        <v>173</v>
      </c>
      <c r="B29" s="270"/>
      <c r="C29" s="271"/>
      <c r="D29" s="117">
        <v>180000</v>
      </c>
      <c r="E29" s="81" t="s">
        <v>399</v>
      </c>
      <c r="F29" s="113"/>
      <c r="G29" s="132"/>
      <c r="H29" s="119"/>
      <c r="I29" s="113"/>
      <c r="J29" s="119"/>
      <c r="K29" s="119"/>
      <c r="L29" s="119"/>
      <c r="M29" s="114"/>
      <c r="N29" s="113"/>
      <c r="O29" s="119"/>
      <c r="P29" s="119"/>
    </row>
    <row r="30" spans="1:16" ht="81.75" customHeight="1" x14ac:dyDescent="0.3">
      <c r="A30" s="269" t="s">
        <v>174</v>
      </c>
      <c r="B30" s="270"/>
      <c r="C30" s="271"/>
      <c r="D30" s="117">
        <v>2500000</v>
      </c>
      <c r="E30" s="81" t="s">
        <v>400</v>
      </c>
      <c r="F30" s="118">
        <v>1000000</v>
      </c>
      <c r="G30" s="132" t="s">
        <v>373</v>
      </c>
      <c r="H30" s="113" t="s">
        <v>374</v>
      </c>
      <c r="I30" s="124">
        <v>500000</v>
      </c>
      <c r="J30" s="113" t="s">
        <v>375</v>
      </c>
      <c r="K30" s="119"/>
      <c r="L30" s="119"/>
      <c r="M30" s="114"/>
      <c r="N30" s="113"/>
      <c r="O30" s="119"/>
      <c r="P30" s="119"/>
    </row>
    <row r="31" spans="1:16" x14ac:dyDescent="0.3">
      <c r="A31" s="269" t="s">
        <v>168</v>
      </c>
      <c r="B31" s="270"/>
      <c r="C31" s="271"/>
      <c r="D31" s="117">
        <v>0</v>
      </c>
      <c r="E31" s="81" t="s">
        <v>324</v>
      </c>
      <c r="F31" s="113"/>
      <c r="G31" s="132"/>
      <c r="H31" s="119"/>
      <c r="I31" s="113"/>
      <c r="J31" s="119"/>
      <c r="K31" s="119"/>
      <c r="L31" s="119"/>
      <c r="M31" s="114"/>
      <c r="N31" s="113"/>
      <c r="O31" s="119"/>
      <c r="P31" s="119"/>
    </row>
    <row r="32" spans="1:16" ht="43" customHeight="1" x14ac:dyDescent="0.3">
      <c r="A32" s="269" t="s">
        <v>169</v>
      </c>
      <c r="B32" s="270"/>
      <c r="C32" s="271"/>
      <c r="D32" s="117">
        <v>31000000</v>
      </c>
      <c r="E32" s="81" t="s">
        <v>401</v>
      </c>
      <c r="F32" s="118">
        <v>1000000</v>
      </c>
      <c r="G32" s="132" t="s">
        <v>376</v>
      </c>
      <c r="H32" s="119"/>
      <c r="I32" s="113"/>
      <c r="J32" s="119"/>
      <c r="K32" s="119"/>
      <c r="L32" s="119"/>
      <c r="M32" s="114"/>
      <c r="N32" s="113"/>
      <c r="O32" s="119"/>
      <c r="P32" s="119"/>
    </row>
    <row r="33" spans="1:16" ht="100.5" customHeight="1" x14ac:dyDescent="0.3">
      <c r="A33" s="269" t="s">
        <v>175</v>
      </c>
      <c r="B33" s="270"/>
      <c r="C33" s="271"/>
      <c r="D33" s="117">
        <v>500000</v>
      </c>
      <c r="E33" s="81" t="s">
        <v>377</v>
      </c>
      <c r="F33" s="118">
        <v>500000</v>
      </c>
      <c r="G33" s="132" t="s">
        <v>378</v>
      </c>
      <c r="H33" s="119"/>
      <c r="I33" s="113"/>
      <c r="J33" s="119"/>
      <c r="K33" s="119"/>
      <c r="L33" s="119"/>
      <c r="M33" s="114"/>
      <c r="N33" s="113"/>
      <c r="O33" s="119"/>
      <c r="P33" s="119"/>
    </row>
    <row r="34" spans="1:16" ht="141" customHeight="1" x14ac:dyDescent="0.3">
      <c r="A34" s="269" t="s">
        <v>176</v>
      </c>
      <c r="B34" s="270"/>
      <c r="C34" s="271"/>
      <c r="D34" s="117">
        <v>600000</v>
      </c>
      <c r="E34" s="81" t="s">
        <v>402</v>
      </c>
      <c r="F34" s="113"/>
      <c r="G34" s="132"/>
      <c r="H34" s="119"/>
      <c r="I34" s="114">
        <v>300000</v>
      </c>
      <c r="J34" s="119" t="s">
        <v>379</v>
      </c>
      <c r="K34" s="119"/>
      <c r="L34" s="119"/>
      <c r="M34" s="114"/>
      <c r="N34" s="113"/>
      <c r="O34" s="119"/>
      <c r="P34" s="119"/>
    </row>
    <row r="35" spans="1:16" ht="102.65" customHeight="1" x14ac:dyDescent="0.3">
      <c r="A35" s="269" t="s">
        <v>267</v>
      </c>
      <c r="B35" s="270"/>
      <c r="C35" s="271"/>
      <c r="D35" s="117">
        <v>640000</v>
      </c>
      <c r="E35" s="81" t="s">
        <v>380</v>
      </c>
      <c r="F35" s="118">
        <v>500000</v>
      </c>
      <c r="G35" s="132" t="s">
        <v>381</v>
      </c>
      <c r="H35" s="119"/>
      <c r="I35" s="114">
        <v>140000</v>
      </c>
      <c r="J35" s="81" t="s">
        <v>382</v>
      </c>
      <c r="K35" s="119"/>
      <c r="L35" s="119"/>
      <c r="M35" s="114"/>
      <c r="N35" s="113"/>
      <c r="O35" s="119"/>
      <c r="P35" s="119"/>
    </row>
    <row r="36" spans="1:16" x14ac:dyDescent="0.3">
      <c r="A36" s="269" t="s">
        <v>268</v>
      </c>
      <c r="B36" s="270"/>
      <c r="C36" s="271"/>
      <c r="D36" s="117">
        <v>0</v>
      </c>
      <c r="E36" s="81" t="s">
        <v>324</v>
      </c>
      <c r="F36" s="113"/>
      <c r="G36" s="138"/>
      <c r="H36" s="119"/>
      <c r="I36" s="113"/>
      <c r="J36" s="119"/>
      <c r="K36" s="119"/>
      <c r="L36" s="119"/>
      <c r="M36" s="114"/>
      <c r="N36" s="113"/>
      <c r="O36" s="119"/>
      <c r="P36" s="119"/>
    </row>
    <row r="37" spans="1:16" ht="29.15" customHeight="1" x14ac:dyDescent="0.3">
      <c r="A37" s="280" t="s">
        <v>383</v>
      </c>
      <c r="B37" s="282"/>
      <c r="C37" s="282"/>
      <c r="D37" s="117">
        <v>700000</v>
      </c>
      <c r="E37" s="81" t="s">
        <v>384</v>
      </c>
      <c r="F37" s="113"/>
      <c r="G37" s="138"/>
      <c r="H37" s="119"/>
      <c r="I37" s="114">
        <v>700000</v>
      </c>
      <c r="J37" s="119" t="s">
        <v>385</v>
      </c>
      <c r="K37" s="119"/>
      <c r="L37" s="119"/>
      <c r="M37" s="114"/>
      <c r="N37" s="113"/>
      <c r="O37" s="119"/>
      <c r="P37" s="119"/>
    </row>
    <row r="38" spans="1:16" ht="44.15" customHeight="1" x14ac:dyDescent="0.3">
      <c r="A38" s="280" t="s">
        <v>386</v>
      </c>
      <c r="B38" s="282"/>
      <c r="C38" s="282"/>
      <c r="D38" s="117">
        <v>2000000</v>
      </c>
      <c r="E38" s="81" t="s">
        <v>387</v>
      </c>
      <c r="F38" s="113"/>
      <c r="G38" s="138"/>
      <c r="H38" s="119"/>
      <c r="I38" s="113"/>
      <c r="J38" s="119"/>
      <c r="K38" s="139" t="s">
        <v>388</v>
      </c>
      <c r="L38" s="126" t="s">
        <v>389</v>
      </c>
      <c r="M38" s="114"/>
      <c r="N38" s="113"/>
      <c r="O38" s="119"/>
      <c r="P38" s="119"/>
    </row>
    <row r="39" spans="1:16" ht="34" customHeight="1" x14ac:dyDescent="0.3">
      <c r="A39" s="280" t="s">
        <v>390</v>
      </c>
      <c r="B39" s="280"/>
      <c r="C39" s="280"/>
      <c r="D39" s="117">
        <v>5000000</v>
      </c>
      <c r="E39" s="81" t="s">
        <v>391</v>
      </c>
      <c r="F39" s="113"/>
      <c r="G39" s="119"/>
      <c r="H39" s="119"/>
      <c r="I39" s="113"/>
      <c r="J39" s="119"/>
      <c r="K39" s="119"/>
      <c r="L39" s="119"/>
      <c r="M39" s="114">
        <v>5000000</v>
      </c>
      <c r="N39" s="113" t="s">
        <v>392</v>
      </c>
      <c r="O39" s="119"/>
      <c r="P39" s="119"/>
    </row>
    <row r="40" spans="1:16" x14ac:dyDescent="0.3">
      <c r="A40" s="280" t="s">
        <v>403</v>
      </c>
      <c r="B40" s="280"/>
      <c r="C40" s="280"/>
      <c r="D40" s="123">
        <v>3000000</v>
      </c>
      <c r="E40" s="119" t="s">
        <v>404</v>
      </c>
    </row>
  </sheetData>
  <mergeCells count="34">
    <mergeCell ref="A35:C35"/>
    <mergeCell ref="A36:C36"/>
    <mergeCell ref="A40:C40"/>
    <mergeCell ref="A12:A19"/>
    <mergeCell ref="B12:B13"/>
    <mergeCell ref="B14:B19"/>
    <mergeCell ref="A20:C20"/>
    <mergeCell ref="A21:C21"/>
    <mergeCell ref="A38:C38"/>
    <mergeCell ref="A39:C39"/>
    <mergeCell ref="A34:C34"/>
    <mergeCell ref="A37:C37"/>
    <mergeCell ref="M4:N4"/>
    <mergeCell ref="O4:P4"/>
    <mergeCell ref="A5:A6"/>
    <mergeCell ref="A7:A11"/>
    <mergeCell ref="B7:B10"/>
    <mergeCell ref="A4:C4"/>
    <mergeCell ref="F4:G4"/>
    <mergeCell ref="I4:J4"/>
    <mergeCell ref="K4:L4"/>
    <mergeCell ref="A2:K2"/>
    <mergeCell ref="A29:C29"/>
    <mergeCell ref="A31:C31"/>
    <mergeCell ref="A32:C32"/>
    <mergeCell ref="A33:C33"/>
    <mergeCell ref="A23:C23"/>
    <mergeCell ref="A24:G24"/>
    <mergeCell ref="A25:C25"/>
    <mergeCell ref="A26:C26"/>
    <mergeCell ref="A27:C27"/>
    <mergeCell ref="A30:C30"/>
    <mergeCell ref="A28:C28"/>
    <mergeCell ref="A22:C22"/>
  </mergeCells>
  <pageMargins left="0.7" right="0.7" top="0.75" bottom="0.75" header="0.3" footer="0.3"/>
  <pageSetup paperSize="9" scale="85"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2A64EADDD387449A320BC5E5E288F88" ma:contentTypeVersion="16" ma:contentTypeDescription="Create a new document." ma:contentTypeScope="" ma:versionID="01fed9440f2c868beda927314b334ddb">
  <xsd:schema xmlns:xsd="http://www.w3.org/2001/XMLSchema" xmlns:xs="http://www.w3.org/2001/XMLSchema" xmlns:p="http://schemas.microsoft.com/office/2006/metadata/properties" xmlns:ns2="c24e33d6-1d4f-4bfe-979e-3bead31c6350" xmlns:ns3="9eb08c88-d023-4b2a-ae91-c7e38f169ec1" targetNamespace="http://schemas.microsoft.com/office/2006/metadata/properties" ma:root="true" ma:fieldsID="10ed9c7f536887b394514de43ef6df79" ns2:_="" ns3:_="">
    <xsd:import namespace="c24e33d6-1d4f-4bfe-979e-3bead31c6350"/>
    <xsd:import namespace="9eb08c88-d023-4b2a-ae91-c7e38f169e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4e33d6-1d4f-4bfe-979e-3bead31c63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1ea6d2d-0f7a-4297-ad52-f16ba463c90b"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eb08c88-d023-4b2a-ae91-c7e38f169ec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ba5a607-f600-491e-bb1c-067fdd6ce434}" ma:internalName="TaxCatchAll" ma:showField="CatchAllData" ma:web="9eb08c88-d023-4b2a-ae91-c7e38f169e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4e33d6-1d4f-4bfe-979e-3bead31c6350">
      <Terms xmlns="http://schemas.microsoft.com/office/infopath/2007/PartnerControls"/>
    </lcf76f155ced4ddcb4097134ff3c332f>
    <TaxCatchAll xmlns="9eb08c88-d023-4b2a-ae91-c7e38f169ec1" xsi:nil="true"/>
  </documentManagement>
</p:properties>
</file>

<file path=customXml/itemProps1.xml><?xml version="1.0" encoding="utf-8"?>
<ds:datastoreItem xmlns:ds="http://schemas.openxmlformats.org/officeDocument/2006/customXml" ds:itemID="{844DCDDF-CC57-4745-B122-F13B1C4798C8}"/>
</file>

<file path=customXml/itemProps2.xml><?xml version="1.0" encoding="utf-8"?>
<ds:datastoreItem xmlns:ds="http://schemas.openxmlformats.org/officeDocument/2006/customXml" ds:itemID="{E61B7CD9-05FC-42E5-9562-142656CE1459}">
  <ds:schemaRefs>
    <ds:schemaRef ds:uri="http://schemas.microsoft.com/sharepoint/v3/contenttype/forms"/>
  </ds:schemaRefs>
</ds:datastoreItem>
</file>

<file path=customXml/itemProps3.xml><?xml version="1.0" encoding="utf-8"?>
<ds:datastoreItem xmlns:ds="http://schemas.openxmlformats.org/officeDocument/2006/customXml" ds:itemID="{F840722C-79EC-44FC-8F81-E44FC7E47E79}">
  <ds:schemaRefs>
    <ds:schemaRef ds:uri="http://schemas.microsoft.com/office/2006/metadata/properties"/>
    <ds:schemaRef ds:uri="http://purl.org/dc/elements/1.1/"/>
    <ds:schemaRef ds:uri="http://purl.org/dc/dcmitype/"/>
    <ds:schemaRef ds:uri="9eb08c88-d023-4b2a-ae91-c7e38f169ec1"/>
    <ds:schemaRef ds:uri="http://www.w3.org/XML/1998/namespace"/>
    <ds:schemaRef ds:uri="http://schemas.microsoft.com/office/infopath/2007/PartnerControls"/>
    <ds:schemaRef ds:uri="http://purl.org/dc/terms/"/>
    <ds:schemaRef ds:uri="http://schemas.microsoft.com/office/2006/documentManagement/types"/>
    <ds:schemaRef ds:uri="c24e33d6-1d4f-4bfe-979e-3bead31c6350"/>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1 lentelė</vt:lpstr>
      <vt:lpstr>2 lentelė</vt:lpstr>
      <vt:lpstr>3 lentelė</vt:lpstr>
    </vt:vector>
  </TitlesOfParts>
  <Company>IRD prie VRM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Vilma Verkauskienė</dc:creator>
  <cp:lastModifiedBy>Asta Levickaitė</cp:lastModifiedBy>
  <cp:lastPrinted>2024-02-02T15:17:14Z</cp:lastPrinted>
  <dcterms:created xsi:type="dcterms:W3CDTF">2023-08-28T11:49:41Z</dcterms:created>
  <dcterms:modified xsi:type="dcterms:W3CDTF">2026-01-30T15:04:07Z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0x01010012A64EADDD387449A320BC5E5E288F88</vt:lpwstr>
  </property>
</Properties>
</file>