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30" windowHeight="10290" activeTab="1"/>
  </bookViews>
  <sheets>
    <sheet name="1 lentelė" sheetId="1" r:id="rId1"/>
    <sheet name="2 lentelė" sheetId="2" r:id="rId2"/>
  </sheets>
  <externalReferences>
    <externalReference r:id="rId5"/>
  </externalReferences>
  <definedNames/>
  <calcPr fullCalcOnLoad="1"/>
</workbook>
</file>

<file path=xl/sharedStrings.xml><?xml version="1.0" encoding="utf-8"?>
<sst xmlns="http://schemas.openxmlformats.org/spreadsheetml/2006/main" count="665" uniqueCount="487">
  <si>
    <t xml:space="preserve">                                                     Regionų plėtros planų rengimo</t>
  </si>
  <si>
    <t xml:space="preserve">                                                     metodikos</t>
  </si>
  <si>
    <t xml:space="preserve">                                                     5 priedas</t>
  </si>
  <si>
    <t>TAURAGĖS REGIONO PLĖTROS PLANO 2019 METŲ ĮGYVENDINIMO ATASKAITA</t>
  </si>
  <si>
    <t>1 lentelė. Regiono plėtros plano SSGG lentelėje nurodytų veiksnių pokyčių įvertinimas.</t>
  </si>
  <si>
    <t>Veiksniai</t>
  </si>
  <si>
    <t>Veiksnių pokyčių vertinimas*</t>
  </si>
  <si>
    <t>Stiprybės</t>
  </si>
  <si>
    <t>1.</t>
  </si>
  <si>
    <t>Patogi geografinė padėtis – Pasienio regionas su patogia antžeminio transporto infrastruktūra, orientuota į Kaliningrado sritį ir vidinius Lietuvos regionus (geležinkelis Radviliškis–Sovetskas, regiono paribiu eina greitkelis Klaipėda–Kaunas, magistralinis kelias Kaliningradas–Ryga (senasis "Hansos" kelias), upių laivininkystei tinkantis Nemunas).</t>
  </si>
  <si>
    <t>Veiksnys nepakito.</t>
  </si>
  <si>
    <t>2.</t>
  </si>
  <si>
    <t>Išplėtotas pirminės sveikatos priežiūros (tame tarpe kaimo medicinos punktų) tinklas, pakankamas  ambulatorinių ir stacionarinių paslaugų teikimo lygis regione.</t>
  </si>
  <si>
    <t>Įgyvendinant RPP per 29 tūkst. regiono gyventojų suteikta galimybė naudotis pagerintos kokybės sveikatos proežiūros paslaugomis, tuberkulioze sergantiems pacientams  suteiktos socialinės paramos priemonės, modernizuotas 1 visuomenės sveikatos biuras, 6741  asmenys dalyvauja informavimo, švietimo ir mokymo renginiuose bei sveikatos raštingumą didinančiose veiklose</t>
  </si>
  <si>
    <t>3.</t>
  </si>
  <si>
    <t>Ekonominės krizės sąlygomis išsilaikęs ūkio subjektų skaičius.</t>
  </si>
  <si>
    <t>Veikiančių ūkio subjektų skaičius metų pradžioje: 2015 m. – 2 121, 2016 m. – 1 954, 2017 m. – 2 228, 2018 m. – 2 251, 2019 m. – 2 270, 2020 m. – 2 315. Po 2016 m. veikiančių ūkio subjektų skaičius pamažu, bet nuolatos auga.</t>
  </si>
  <si>
    <t>4.</t>
  </si>
  <si>
    <t>Išplėtotas, kokybiškas kelių, vandens tiekimo ir nuotekų tvarkymo tinklas, sukurtos stiprios miestų-priemiesčių jungtys.</t>
  </si>
  <si>
    <t>Įgyvendinant RPP plėtojamas ir atnaujinamas kelių, vandens tiekimo ir nuotekų tvarkymo tinklas, atliekama vandens tiekimo ir nuotekų tvarkymo tinklų inventorizacija</t>
  </si>
  <si>
    <t>5.</t>
  </si>
  <si>
    <t>Vidutiniškas turizmui patrauklių objektų skaičius.</t>
  </si>
  <si>
    <t>6.</t>
  </si>
  <si>
    <t>Aktyviai veikia kaimų vietos veiklos grupės ir  bendruomenės, aktyvėja nevyriausybinių organizacijų veikla.</t>
  </si>
  <si>
    <t>7.</t>
  </si>
  <si>
    <t>Regiono žemdirbiai  efektyviai  įsisavina Europos Sąjungos finansinės paramos kaimo rėmimo finansinės paramos lėšas.</t>
  </si>
  <si>
    <t>8.</t>
  </si>
  <si>
    <t>Senos, gilios ir pažangios pieninių ir mėsinių galvijų, bitininkystės verslo bei pieno ir mėsos produktų pramoninės ir individualios gamybos tradicijos.</t>
  </si>
  <si>
    <t>9.</t>
  </si>
  <si>
    <t>Santykinai pigi žemė.</t>
  </si>
  <si>
    <t>10.</t>
  </si>
  <si>
    <t>Daug komercinės paskirties ir žemdirbystei tinkamos laisvos žemės, yra teritorijų, tinkamų užsienio investicijoms.</t>
  </si>
  <si>
    <t>11.</t>
  </si>
  <si>
    <t>Mažas  gamtos užterštumas, žemės ūkyje gaminama ekologiškai švari produkcija</t>
  </si>
  <si>
    <t>12.</t>
  </si>
  <si>
    <t>Yra sąlygos formuoti alternatyvias veiklas – kaimo turizmą, amatus, paslaugas, kitus smulkiųjų verslų sektorius.</t>
  </si>
  <si>
    <t>13.</t>
  </si>
  <si>
    <t>Pakankamai išplėtota socialinių paslaugų teikimo infrastruktūra, leidžianti tenkinti būtiniausius poreikius. Gera socialinių darbuotojų kvalifikacija.</t>
  </si>
  <si>
    <t>14.</t>
  </si>
  <si>
    <t>Gerai  išplėtotas ir pakankamas bendrojo lavinimo mokyklų tinklas.</t>
  </si>
  <si>
    <t>15.</t>
  </si>
  <si>
    <t>Regione yra vienas  didžiausių procentas vidurinį išsilavinimą turinčių gyventojų.</t>
  </si>
  <si>
    <t>16.</t>
  </si>
  <si>
    <t>Įgyvendinami didelės apimties vandentiekio ir nuotekų tinklų renovacijos bei plėtros projektai, tvarkomos vandentiekio ir nuotekų valymo sistemos, plečiama centralizuota vandens tiekimo sistema, didėja gyventojų  aprėptis.</t>
  </si>
  <si>
    <t>Įgyvendinant RPP plėtojamas ir atnaujinamas kelių, vandens tiekimo ir nuotekų tvarkymo tinklas, atliekama vandens tiekimo ir nuotekų tvarkymo tinklų inventorizacija, pagerint tiekiamo geriamo vandens kokybė 13 tūkst. gyventojų, 900 gyventojų nuotekos valomos naujai pastatytais nuotekų valymo įrenginiais, 19 gyventojų prijungti prie naujų nuotekų surinkimo tinklų, 11 gyventojų - prie naujų geriamojo vandens tiekimo tinklų.</t>
  </si>
  <si>
    <t>17.</t>
  </si>
  <si>
    <t>Sukurta ir plėtojama  regioninė buitinių atliekų tvarkymo sistema, plečiama jų surinkimo infrastruktūra. Uždaryti seni sąvartynai.</t>
  </si>
  <si>
    <t>Į sąvartyną pašalinamų komunalinių atliekų dalis bendroje atliekų apimtyje - 47 proc. vietoj buvusių 70 proc.</t>
  </si>
  <si>
    <t>18.</t>
  </si>
  <si>
    <t>Išvystytas savivaldybių centrus jungiančių kelių tinklas su danga.</t>
  </si>
  <si>
    <t>19.</t>
  </si>
  <si>
    <t>Santykinai švari aplinka. Santykinai aukšta gamtinės (natūralios) aplinkos ir kraštovaizdžio kokybė, turtingas kultūrinis, istorinis ir socialinis paveldas.</t>
  </si>
  <si>
    <t>20.</t>
  </si>
  <si>
    <t>Santykinai gera ir stabili regiono ekologinė būklė, sumažėjusi tarša iš pramonės ir žemės ūkio objektų.</t>
  </si>
  <si>
    <t>21.</t>
  </si>
  <si>
    <t>Gerai išvystyta elektros energijos perdavimo ir skirstymo sistema, užtikrinant elektros energijos poreikius visų rūšių vartotojams.</t>
  </si>
  <si>
    <t>22.</t>
  </si>
  <si>
    <t>Pertvarkoma šilumos ūkio sistema, plečiamas biokuro naudojimas, atpiginama šiluminė energija.</t>
  </si>
  <si>
    <t>23.</t>
  </si>
  <si>
    <t>Gamtiniai ir kultūriniai turizmo ištekliai sudaro sąlygas vystyti viešąją turizmo infrastruktūrą.</t>
  </si>
  <si>
    <t>24.</t>
  </si>
  <si>
    <t>Pakankami vietiniai gamtiniai ištekliai  (žvyro, smėlio, molio, durpių).</t>
  </si>
  <si>
    <t>25.</t>
  </si>
  <si>
    <t>Pakankama apskrities subjektų administracinė patirtis, rengiant ir įgyvendinant  visų rūšių investicinius projektus.</t>
  </si>
  <si>
    <t>Regiono plėtros plane suplanuoti 88 savivaldybių projektai, kurių 52 įgyvendinami, 34 sėkmingai baigti įgyvendinti, 2 projektų įgyvendinimas prasidės 2020 metais</t>
  </si>
  <si>
    <t>26.</t>
  </si>
  <si>
    <t>Padidėjęs miestų vaidmuo regiono ir savivaldybės kontekste, parengti teritorinio planavimo dokumentai sukūrė stiprų pagrindą pramonės ir logistikos vystymui, įvairiapusei miestų plėtrai priemiesčio kryptimis, urbanistinei plėtrai.</t>
  </si>
  <si>
    <t>27.</t>
  </si>
  <si>
    <t>Regionas ir jo savivaldybės turi parengtus teritorijų bendruosius planus.</t>
  </si>
  <si>
    <t>28.</t>
  </si>
  <si>
    <t>Regionas ir jo savivaldybės turi parengtus regiono plėtros ir strateginius savivaldybių plėtros  planus.</t>
  </si>
  <si>
    <t>29.</t>
  </si>
  <si>
    <t>Regiono  savivaldybės turi parengtus specialiuosius planus.</t>
  </si>
  <si>
    <t>30.</t>
  </si>
  <si>
    <t>Didėjantis suaugusių žmonių perkvalifikavimas darbo rinkos mokymo centruose ir jų reintegravimas į darbo rinką.</t>
  </si>
  <si>
    <t xml:space="preserve">Užimtumo tarnybos profesinio mokymo priemonėje dalyvaujančių asmenų skaičius mažėja: 2017 m. – 1 113 asmenų, 2018 m. – 944 asmenys, 2019 m. – 402 asmenys. </t>
  </si>
  <si>
    <t>31.</t>
  </si>
  <si>
    <t>Išsaugotas kultūrinis ir istorinis regiono paveldas.</t>
  </si>
  <si>
    <t>32.</t>
  </si>
  <si>
    <t>Platus bibliotekų ir kultūros įstaigų tinklas regione.</t>
  </si>
  <si>
    <t>Silpnybės</t>
  </si>
  <si>
    <t>Nepakankamas tiesioginių  užsienio ir materialinių investicijų pritraukimas į regioną.</t>
  </si>
  <si>
    <t>Didėja tiesioginės užsienio investicijos, tenkančios vienam gyventojui, tačiau vistiek išlieka mažiausios Lietuvoje 529 Eur (2018 m.), 302 Eur (2017 m.), 273 Eur (2016 m.). Materialinės investicijos 120 392 tūkst. Eur (2018 m.), 113 897 tūkst. Eur (2017 m.), 115 895 tūkst. Eur (2016 m.), 50 proc. jų - Tauragės r. sav.</t>
  </si>
  <si>
    <t>Nepakankamai išvystyta verslo informacinė sistema.</t>
  </si>
  <si>
    <t>Neproduktyvus energijos naudojimas (maža pastatų šiluminė varža, neracionalios technologijos, šilumos tiekimo sistemos.</t>
  </si>
  <si>
    <t xml:space="preserve">Regione siekiama naudoti daugiau saulės, vėjo, vandens ir net dumblo energijos. Įrengiamos saulės jėgainės ant viešųjų pastatų stogų, Tauragės r. sav. įrengtas 50 proc. tenergijos taupantis gatvių apšvietimas. </t>
  </si>
  <si>
    <t>Kaimo vietovėse nedidelis procentas kelių su pagerinta danga; didelę dalį vietinio susisiekimo maršrutų sudaro prastos kokybės žvyrkeliai. Prasta vietinių kelių priežiūra. Trūksta eismo reguliavimo prietaisų.</t>
  </si>
  <si>
    <t>Nepakankamas gyvenviečių gatvių apšvietimas.</t>
  </si>
  <si>
    <t>Investuojama į gatvių apšvieitimą, tačiau apšviečiamos tik rekonstruojamos arba naujai tiesiamos gatvės kaimo gyvenvietėse.</t>
  </si>
  <si>
    <t>Trys iš keturių regiono savivaldybių neturi gamtinių dujų tiekimo ir dujotiekio skirstomojo tinklo sistemų.</t>
  </si>
  <si>
    <t xml:space="preserve">Gamtinės dujos be Jurbarko miesto, 2016-aisiais į Tauragę atvestas 5,8 kilometro ilgio skirstomasis dujotiekis, 2018-2019 m. pradėtas dujotiekio skirstomojo tinklo įrengimas dalyje Tauragės miesto gyvenamųjų namų </t>
  </si>
  <si>
    <t>Prasta gyvenamųjų būstų priežiūra regione, vangiai kuriamos daugiabučių namų bendrijos, nepritaikyta aplinka ir būstas neįgaliesiems.</t>
  </si>
  <si>
    <t>Prasta kai kurių rajoninių kelių bei miestų gatvių būklė regione.</t>
  </si>
  <si>
    <t>Rekonstruota arba naujai nutiesta  2,8 km gatvių miestuose.</t>
  </si>
  <si>
    <t>Lėšų stygius kurti alternatyvius verslus kaime.</t>
  </si>
  <si>
    <t>Verslų kaime kūrimas finansuojamas Kaimo plėtros programos lėšomis, regiono plėtros plano įgyvendinimas tiesiogia šio veiksnio pokyčiui įtakos nedaro, tačiau savivaldybių vykdomi projektai kaimuose gerina bendrą gyvenamosios aplinkos kokybę ir sudaro palankesnes sąlygas verslams kurtis.</t>
  </si>
  <si>
    <t>Apgyvendinimo ir maitinimo įstaigų bei pramogų įvairovės trūkumas.</t>
  </si>
  <si>
    <t>Neigiamos demografinės tendencijos: gyventojų skaičiaus mažėjimas; nepalanki gyventojų sudėtis pagal amžiaus grupes; spartus gyventojų senėjimas.</t>
  </si>
  <si>
    <t>Santykinai žemas regiono gyventojų, ypač kaime, verslumo lygis, pradinio kapitalo stygius verslo pradžiai.</t>
  </si>
  <si>
    <t>Trūksta viešbučių, motelių, kempingų, kitų turistams ir svečiams paslaugas teikiančių objektų.</t>
  </si>
  <si>
    <t>Neišvystytas turistinių trasų ir pakelės objektų tinklas.</t>
  </si>
  <si>
    <t>Silpna rekreacijos ir turizmo marketinginė veikla.</t>
  </si>
  <si>
    <t>Įgyvendinant regiono plėtros planą įrengta turistinių maršrutų informaciniai ženklai (287).</t>
  </si>
  <si>
    <t>Prastas paslaugų įmonių tinklas miesteliuose ir ypač kaimo vietovėse.</t>
  </si>
  <si>
    <t>Nepakankami rekreacijos ir turizmo sektoriaus administravimo pajėgumai ir finansavimas apskrities  savivaldybių administracijose.</t>
  </si>
  <si>
    <t>Mažas jaunimo aktyvumas versle, pramonėje ir žemės ūkyje.</t>
  </si>
  <si>
    <t>Žema vartotojų perkamoji galia, ypač kaimo vietovėse, stabdo SVV plėtrą.</t>
  </si>
  <si>
    <t>Smulkaus ir vidutinio verslo įmonių vadovai stokoja marketingo, vadybos, finansų valdymo žinių.</t>
  </si>
  <si>
    <t>Silpna kaimo gyventojų motyvacija ir gebėjimai kurti alternatyvius verslus vietoje tradicinių žemės ūkio veiklų.</t>
  </si>
  <si>
    <t>Nepakankamas finansavimas melioracinių įrenginių priežiūrai.</t>
  </si>
  <si>
    <t>Silpnos ūkininkų organizacijos, nepakankamai dirbančios kooperatinių ryšių bei struktūrų plėtojimo srityje.</t>
  </si>
  <si>
    <t>Stambūs prekybos centrai išstumia iš rinkos vietinius smulkius ir vidutinius prekeivius.</t>
  </si>
  <si>
    <t>Savivaldybėse trūksta  socialinio būsto.</t>
  </si>
  <si>
    <t>Įgyvendinant regiono plėtros planą įsigyti 72 socialiniai būstai.</t>
  </si>
  <si>
    <t>Kaimo vietovėse trūksta šiuolaikinių sporto objektų (sporto salės, aikštynai, baseinai), esamus reikia modernizuoti.</t>
  </si>
  <si>
    <t>Į regioną negrįžta įgiję aukštąjį išsilavinimą jauni žmonės .</t>
  </si>
  <si>
    <t>Aukštąjį išsilavinimą turinčių gyventojų skaičius regione padidėjo nuo 22 iki 27 proc.</t>
  </si>
  <si>
    <t>Kaimo vietovėse nepakankama kultūros, švietimo, sporto įstaigų materialinė bazė, blogos darbo sąlygos, nepatenkinama   pastatų būklė.</t>
  </si>
  <si>
    <t>Įgyvendinant regiono plėtros planą rekonstruoti/atnaujinti 4 kultūros ir laisvalaikio paskirties pastati kaimuose.</t>
  </si>
  <si>
    <t>Maži regiono savivaldybių biudžetai – nepakankami švietimo, socialinių bei kultūros darbuotojų atlyginimai.</t>
  </si>
  <si>
    <t>Nepakankamai išplėtota suaugusiųjų mokymo sistema (ypač kaime).</t>
  </si>
  <si>
    <t>Nepakankama  geriamojo vandens kokybė kaimiškose vietovėse, dalis kaimo gyventojų neprijungta prie viešojo vandens tiekimo  kanalizacijos tinklo,  naudoja nitratais užterštą šachtinių šulinių vandenį.</t>
  </si>
  <si>
    <t>Įgyvendinant regiono plėtros planą investuojama į paviršinių nuotekų surinkimo tinklų plėtrą, geriamojo vandens gerinimo įrenginių statybą, geriamojo vandens tiekimo ir nuotekų surinkimo tinklų, bei nuotekų valymo įrenginių plėtrą.</t>
  </si>
  <si>
    <t>Kaimo  vietovėse silpna asmens sveikatos priežiūros įstaigų materialinė bazė, pastatų būklė, nepakankamas aprūpinimas medicinine įranga.</t>
  </si>
  <si>
    <t>Įgyvendinant regiono plėtros planą investuojama į sveikatos priežiūros įstaigų mieste ir kaime materialinės bazės gerinimą</t>
  </si>
  <si>
    <t>33.</t>
  </si>
  <si>
    <t>Socialinių pašalpų sistema pakankamai formali, neskatina realaus pašalpų gavėjo būklės įvertinimo ir lėšų taupymo.</t>
  </si>
  <si>
    <t>34.</t>
  </si>
  <si>
    <t>Pašalpų mokėjimo tvarka neskatina bedarbių ieškotis darbo, sudaro paskatas atsirasti išlaikytinių nuotaikoms, didelis pašalpų gavėjų skaičius.</t>
  </si>
  <si>
    <t>35.</t>
  </si>
  <si>
    <t>Augantis alkoholizmas ir smurtas šeimoje, vaikų nepriežiūra, socialinė įtampa, psichologinis diskomfortas.</t>
  </si>
  <si>
    <t>Galimybės</t>
  </si>
  <si>
    <t>ES finansinės paramos apimčių didėjimas ženkliai skatins infrastruktūros, verslo ir žmogiškųjų išteklių plėtrą  regione.</t>
  </si>
  <si>
    <t>ES finansinė parama regionui sumažėjo lyginant su 2007-2013 m. finansiniu periodu 50 proc.</t>
  </si>
  <si>
    <t>Naujų realizavimo rinkų nišų suradimas skatins regiono perdirbimo įmonių veiklos augimą.</t>
  </si>
  <si>
    <t>Naujo tilto per Nemuną pastatymas ir sienos kirtimo punkto įrengimas ir prognozuojamas transporto srautų augimas per regiono teritoriją skatins atitinkamų paslaugų poreikį ir Via-Hanzos magistralės verslo infrastruktūros plėtrą.</t>
  </si>
  <si>
    <t xml:space="preserve">Veiksnio įtaka sumažėjo. Tilto ekploatacija nepradėta. Valstybės politikos santykiai su Rusija mažina paslaugų poreikį </t>
  </si>
  <si>
    <t>Globalizacija ir ūkio internacionalizavimas padidins vietinių ir užsienio investicijų į verslo sektorių galimybes.</t>
  </si>
  <si>
    <t>Regiono plėtros plano įgyvendinimas šiame etape veiksnio pokyčiui įtakos neturėjo.</t>
  </si>
  <si>
    <t>Investicijos į turizmo plėtrą paskatins keliautojų srautų augimą, formuos aptarnavimo sektoriaus plėtrą, naujų paslaugų atsiradimą.</t>
  </si>
  <si>
    <t>Įgyvendinant regiono plėtros planą investuojama į turizmo trasų ženklinimą, kultūros paveldo objektų rekonstrukciją</t>
  </si>
  <si>
    <t>Ekologiškų maisto produktų paklausa suteiks naujas galimybes netradicinei veiklai žemės ūkyje leis sukurti naujas darbo vietas ir pareikalaus naujų žinių, kvalifikacijos ir sudarys sąlygas jų įgyvendinimui.</t>
  </si>
  <si>
    <t>Pažangių ir ypač inovatyvių technologijų diegimas didins įmonių konkurencingumą vidaus ir užsienio rinkose.</t>
  </si>
  <si>
    <t>Geri savivaldybių administraciniai gebėjimai suteiks galimybes rengti ir įgyvendinti projektus infrastruktūros plėtros srityje .</t>
  </si>
  <si>
    <t>Įgyvendinant regiono plėtros planą investuojama į savivaldybių teikiamų paslaugų kokybės gerinimą, darbuotojų kvalifikacijos kėlimą. Parengti 88 projektai, kurių 34 baigti sėkmingai įgyvendinti</t>
  </si>
  <si>
    <t>Su ES parama  bus galima įrengti modernias vandens tiekimo ir nuotekų šalinimo sistemas ir išplėsti jų tinklus kaimo gyvenvietėse.</t>
  </si>
  <si>
    <t>Įgyvendinant regiono plėtros planą investuojama į vanden tiekimo ir nuotekų šalinimo sistemų modernizavimą ir plėtrą, gerinama paslaugų kokybė miestų ir kaimų gyventojams, didinama tinklo aprėptis</t>
  </si>
  <si>
    <t>Pramonės plėtra skatins atsinaujinančių  energijos rūšių bei dujų vartojimą.</t>
  </si>
  <si>
    <t>Daugiabučių namų renovavimas padidins pastatų energetinį efektyvumą.</t>
  </si>
  <si>
    <t>Tauragės regione 2019 metais renovuoti 19 daugiabučiai namai</t>
  </si>
  <si>
    <t>Nenašios  ir rekultivuotinos žemės apželdinimas padidins regiono miškingumą.</t>
  </si>
  <si>
    <t>ES struktūrinės paramos fondų lėšų panaudojimas socialinėje atskirtyje esantiems neįgaliesiems, šeimoms, asmenims remti, bendruomeninių paslaugų struktūrai plėtoti, išplės socialinių paslaugų teikimą regione.</t>
  </si>
  <si>
    <t>Įgyvendinant regiono plėtros planą investuojama į socialinių paslaugų prieinamumo bendruomenėje gerinimą, ypač skiriant dėmesį senyvo amžiaus asmenims, socialiai pažeidžiamoms asmenų grupėms, socialinės rizikos asmenims ir jų šeimoms.</t>
  </si>
  <si>
    <t>Naujų gyventojų su šeimomis pritraukimas į miestus, kuriant patrauklias sąlygas (optimalių gyvenimo, darbo ir poilsio sąlygas miestiečiams sudarymas, užtikrinant jų gyvenamosios aplinkos kokybę).</t>
  </si>
  <si>
    <t>Įgyvendinant regiono plėtros planą investuojama į darnaus judumo priemonių diegimą, susisiekimo gerinimą, kompleksinį gyvenamųjų teritorijų tvarkymą, kuriant patrauklią gyvenamąją aplinką, tvarkant atviras erdves, atnaujinant ir pritaikant naujai paskirčiai apleistus pastatus.</t>
  </si>
  <si>
    <t>Kryptinga kompleksinė miestų teritorijų plėtra: nuskurdusių, apleistų ir nenaudojamų miestų teritorijų atgaivinimas; miesto centro kompleksinė modernizacija ir renovacija, suformuojant komercines teritorijas, kitų lokalių centrų plėtra, sukuriant naujas darbo vietas; esamų užstatytų miesto teritorijų atnaujinimas ir modernizavimas, būsto renovacija ir teritorijų aplink šiuos būstus sutvarkymas; neefektyviai naudojamų pramonės ir komunalinių teritorijų konversija.</t>
  </si>
  <si>
    <t>Įgyvendinant regiono plėtros planą investuojama į šio veiksnio potencialo stiprinimą.</t>
  </si>
  <si>
    <t>Informacinių sistemų diegimas sveikatos priežiūros įstaigose gerins teikiamų paslaugų kokybę.</t>
  </si>
  <si>
    <t>Investuojama į sveikatos priežiūros įstaigų modernizavimą, įrangos įsigijimą, gerinant pirminės asmens sveikatos priežiūros paslaugų prieinamumą ir kokybę.</t>
  </si>
  <si>
    <t>Darbuotojų kompetencijos kėlimas, pasinaudojant žmogiškųjų išteklių plėtros finansavimo galimybėmis.</t>
  </si>
  <si>
    <t>Investuojama į paslaugų teikimo ir (ar) asmenų aptarnavimo kokybei gerinti skirtas priemones, leisiančias padidinti visuomenės pasitenkinimą savivaldybių viešojo valdymo institucijų teikiamomis administracinėmis ir viešosiomis paslaugomis ir asmenų aptarnavimu.</t>
  </si>
  <si>
    <t>Aktyvus bendruomenių dalyvavimas viešųjų paslaugų teikimo srityje.</t>
  </si>
  <si>
    <t>Siekiant pagerinti viešųjų paslaugų teikimo kokybę, parengtos 2 piliečių chartijos.</t>
  </si>
  <si>
    <t>Informacinės visuomenės kūrimas – prioritetinė šalies ir regiono programa, finansuojama iš ES struktūrinės paramos fondų.</t>
  </si>
  <si>
    <t>Šio veiksnio pokyčiui regiono plėtros plano įgyvendinimas tiesioginės įtakos neturi.</t>
  </si>
  <si>
    <t>Nevyriausybinių organizacijų iniciatyvų rėmimas, organizuojant neformalaus ugdymo paslaugas.</t>
  </si>
  <si>
    <t>Kultūrinio bendradarbiavimo su ES ir kitomis šalimis plėtojimas.</t>
  </si>
  <si>
    <t>Pakilęs regiono žmonių pragyvenimo lygis įgalins aktyviau dalyvauti kultūriniame gyvenime, lankytis muziejuose, galerijose, renginiuose, keliauti.</t>
  </si>
  <si>
    <t>Patrauklaus regiono įvaizdžio formavimas informacinių ir ryšių technologijų pagalba padės pritraukti užsienio investicijas.</t>
  </si>
  <si>
    <t>Galimybė vystyti mokymosi visą gyvenimą programas.</t>
  </si>
  <si>
    <t>Interneto plėtros panaudojimas steigiant darbo vietas namuose neįgaliems ir juos prižiūrintiems asmenims.</t>
  </si>
  <si>
    <t>Sveikos gyvensenos propagavimas visuomenėje.</t>
  </si>
  <si>
    <t>Investuojama į tikslinių grupių asmenų sveikatos raštingumo lygio didinimą bei pozityvių sveikatos elgsenos pokyčių formavimą.</t>
  </si>
  <si>
    <t>Kultūros, sporto ir laisvalaikio infrastruktūros atnaujinimas su ES paramos pagalba.</t>
  </si>
  <si>
    <t>Investuojama į kultūros, sporto ir laisvalaikio infrastruktūros atnaujinimą kaimuose</t>
  </si>
  <si>
    <t>Gyventojų žinių ir įgūdžių suformavimas aktyviai dalyvaujant atliekų tvarkymo procese.</t>
  </si>
  <si>
    <t>Vykdoma visuomenės informavimo kampanija atliekų prevencijos ir tvarkymo klausimais.</t>
  </si>
  <si>
    <t>Viešųjų  paslaugų teikimas, naudojant  šiuolaikines elektroninių sistemų priemones.</t>
  </si>
  <si>
    <t>Gerinama asmenų aptarnavimo kokybė ir didinamas paslaugų prieinamumas visuomenei, diegiant vieno langelio principą regiono savivaldybių administracijose.</t>
  </si>
  <si>
    <t>Racionalesnis ir efektyvesnis regiono gamtos išteklių panaudojimas pramonei vystyti.</t>
  </si>
  <si>
    <t>Nenaudojamų ar apleistų pastatų kaimo vietovėse panaudojimas paslaugų ir amatų plėtrai.</t>
  </si>
  <si>
    <t>Grėsmės</t>
  </si>
  <si>
    <t>Tarptautinės politikos pasikeitimai, esamų  rinkų ir ekonominių ryšių praradimas dėl geopolitinių įvykių.</t>
  </si>
  <si>
    <t>Valstybės politikos pasikeitimas Regioninės plėtros srityje ir nepalankių įstatyminių aktų priėmimas.</t>
  </si>
  <si>
    <t>Energetinių, darbo ir kitų išteklių brangimas bei kvalifikuotos darbo jėgos nutekėjimas į užsienį ir kitus regionus  mažins gaminamos produkcijos konkurencingumą.</t>
  </si>
  <si>
    <t xml:space="preserve">2019 metais iš Tauragės regiono išvyko 4005 asmenys,  į regioną atvyko  2644 asmenys. Lyginant su 2018 m. išvykusiųjų skaičius sumažėjo 331 asmeniu. </t>
  </si>
  <si>
    <t>Nuosavų investicinių lėšų stygius projektų bendrafinansavimui regiono savivaldybėse neleis pilnai pasinaudoti ES struktūrinės paramos fondų teikiama parama.</t>
  </si>
  <si>
    <t>Regiono plėtros plane suplanuoti 88 savivaldybių projektai, kurių bendrafinasavimui reikalingi 7 mln. Eur iš savivaldybių biudžetų</t>
  </si>
  <si>
    <t>Nepakankamas regiono verslo ir pramonės gaminių konkurencingumas tarptautinėse rinkose mažins įmonių potencialą, padidės bankrotų skaičius, didės nedarbas.</t>
  </si>
  <si>
    <t>Smulkių ir vidutinių įmonių skaičius regione padidėjo nežymiai  nuo 1788 (2018 m.) iki 1880 (2019 m.), nedarbo lygis regione mažėja nuo 9,8 (2018 m.), iki 8,7 proc. (2019 m.)</t>
  </si>
  <si>
    <t>Stambūs prekybos centrai iš rinkos visiškai išstums vietinius smulkius ir vidutinius prekeivius.</t>
  </si>
  <si>
    <t>Pigi importuojama žemės ūkio produkcija išstums smulkius ūkius iš maisto perdirbimo įmonių tiekimo sistemos.</t>
  </si>
  <si>
    <t>Žemės ūkio sektoriuje dirbančių gyventojų senėjimas skatins regiono technologinį atsilikimą tradicinėje žemės ūkio veikloje.</t>
  </si>
  <si>
    <t>Demografinis senatvės koeficientas regione kasmet didėja po 1-2 proc. (nuo 86 proc. (2015 m.)  iki  92 proc. (2019 m.)</t>
  </si>
  <si>
    <t>Nepalankios demografinės tendencijos – mažėjantis gyventojų skaičius, gyventojų senėjimas, spartėjanti emigracija- mažins verslumą ir didins socialines problemas.</t>
  </si>
  <si>
    <t>Nors ir demografinės tendencijos nepalankios smulkių ir vidutinių įmonių skaičius regione nežymiai kasmet didėja.</t>
  </si>
  <si>
    <t>Didėjantis žmonių, dėl senyvo amžiaus neturinčių galimybės tobulinti kvalifikaciją ar persikvalifikuoti, skaičius (ypač kaime).</t>
  </si>
  <si>
    <t>Galimas nedarbo augimas dėl struktūrinių pokyčių ir verslo bei žemės ūkio konkurencingumo mažėjimo.</t>
  </si>
  <si>
    <t>Nedarbo lygis regione mažėja nuo 9,8 (2018 m.), iki 8,7 proc. (2019 m.)</t>
  </si>
  <si>
    <t>Blogėjanti ekonominė-socialinė padėtis ir gyvenimo sąlygos, gyventojų pajamų mažėjimas didins išlaikytinių skaičių ir skatins asocialių šeimų skaičiaus didėjimą ir socialinių išmokų augimą.</t>
  </si>
  <si>
    <t>2018 m. 38 proc. namų ūkių pagrindines pajamos buvo socialinės išmokos, kas sudarė 3 proc. daugiau už Lietuvos vidurkį</t>
  </si>
  <si>
    <t>Mokesčių didinimas, biurokratinės kliūtys, energetinių išteklių kainų augimas neigiamai paveiks SVV plėtrą.</t>
  </si>
  <si>
    <t>Smulkių ir vidutinių įmonių skaičius regione nežymiai kasmet didėja</t>
  </si>
  <si>
    <t>Neigiama socialinės aplinkos įtaka, nykstančios etnokultūrinės tradicijos ir vertybės užleis vietą masinei kultūrai.</t>
  </si>
  <si>
    <t>Senstantys gyventojai, didėjantis medicininių paslaugų, o tuo pačiu ir socialinių paslaugų poreikis jiems, sunkiau prieinamos aukštos kokybės sveikatos priežiūros paslaugos didins socialinę atskirtį ir blogins regiono gyvenimo kokybę.</t>
  </si>
  <si>
    <t xml:space="preserve">Tauragės regione 2018 m. asmenys gyvenantys skurdo rizkoje ar socialinėje atskirtyje sudarė 29,4 proc., kai Lietuvoje šis rodiklis sudarė 28,3 proc. asmenų </t>
  </si>
  <si>
    <t>Didėjantis nedarbo lygis, galimas darbo vietų mažėjimas socialinės rizikos asmenims, socialinės rizikos grupių asmenų migracijos didėjimas iš rajonų centrų į kaimiškąsias vietoves, benamių skaičiaus augimas gali padidinti asocialių šeimų ir jose augančių vaikų skaičių, auginti nusikalstamumą.</t>
  </si>
  <si>
    <t>Užregistruotų nusikaltimų bendras  skaičius Tauragės regione nežymiai sumažėjo nuo 2876 (2018 m.) iki 2576 (2019 m.)</t>
  </si>
  <si>
    <t>Vartotojų skaičiaus mažėjimas dėl demografinių pokyčių ir emigracijos gali sąlygoti komunalinių paslaugų dotavimo poreikį dėl vartotojų skaičiaus mažėjimo.</t>
  </si>
  <si>
    <t>* Veiksnių pokyčiai per ataskaitinį laikotarpį, regiono plėtros plano įgyvendinimo įtaka veiksnių pokyčiams.</t>
  </si>
  <si>
    <t>Regionų plėtros planų rengimo</t>
  </si>
  <si>
    <t>metodikos</t>
  </si>
  <si>
    <t>5 priedas</t>
  </si>
  <si>
    <t>2 lentelė. Regiono plėtros plano įgyvendinimo rezultatai.</t>
  </si>
  <si>
    <t>Nr.</t>
  </si>
  <si>
    <t>Prioritetas, tikslas, uždavinys, priemonė</t>
  </si>
  <si>
    <t>Vertinimo kriterijus</t>
  </si>
  <si>
    <t>Priemonei įgyvendinti numatytos lėšos (Eur)</t>
  </si>
  <si>
    <t>Priemonių įgyvendinimas (Eur)</t>
  </si>
  <si>
    <t>Pastabos</t>
  </si>
  <si>
    <t>Kodas</t>
  </si>
  <si>
    <t>Pavadinimas, mato vnt.</t>
  </si>
  <si>
    <t>Planuojama pasiekti  reikšmė</t>
  </si>
  <si>
    <t>Pasiekta  reikšmė</t>
  </si>
  <si>
    <t xml:space="preserve">Iš viso </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</si>
  <si>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</si>
  <si>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</si>
  <si>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</si>
  <si>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Išmokėtos pareiškėjo / projekto vykdytojo  ir partnerio (-ių) lėšos</t>
  </si>
  <si>
    <t xml:space="preserve">1. </t>
  </si>
  <si>
    <t>Prioritetas: SUBALANSUOTAS, DARNIA PLĖTRA PAGRĮSTAS EKONOMINIS AUGIMAS.</t>
  </si>
  <si>
    <t>1.1.</t>
  </si>
  <si>
    <t>Tikslas: Mažinti išsivystymo skirtumus regiono viduje, skatinti ūkinės veiklos įvairovę mieste ir kaime, didinti ekonomikos augimą.</t>
  </si>
  <si>
    <t> 1.1-ef-1</t>
  </si>
  <si>
    <t>Bendrasis vidaus produktas, mln. Eur.</t>
  </si>
  <si>
    <t>Nematuojama ataskaitiniais metais</t>
  </si>
  <si>
    <t> 1.1-ef-2</t>
  </si>
  <si>
    <t>Registruotų bedarbių ir darbingo amžiaus gyventojų santykis, lyginant su šalies vidurkiu, proc.</t>
  </si>
  <si>
    <t>1.1.1.</t>
  </si>
  <si>
    <t>Uždavinys: Vystyti tikslines teritorijas, padidinti ūkinės veiklos įvairovę, pagerinti sukurtų darbo vietų pasiekiamumą.</t>
  </si>
  <si>
    <t>1.1.1-r-1</t>
  </si>
  <si>
    <t>Įgyvendintų projektų skaičius.(ITI), vnt.</t>
  </si>
  <si>
    <t>1.1.1-r-2</t>
  </si>
  <si>
    <t>Kompleksiškai sutvarkytų tikslinių teritorijų skaičius (ITI), vnt.</t>
  </si>
  <si>
    <t>1.1.1-r-3</t>
  </si>
  <si>
    <t>Kompleksiškai sutvarkyti miestai, vnt.</t>
  </si>
  <si>
    <t>1.1.1-r-4</t>
  </si>
  <si>
    <t>Sutvarkytos pereinamojo laikotarpio tikslinės teritorijos, vnt..</t>
  </si>
  <si>
    <t>1.1.1-r-5</t>
  </si>
  <si>
    <t>Kompleksiškai atnaujintų kaimo vietovių skaičius (1-6 tūkst.) .</t>
  </si>
  <si>
    <t>1 projektas baigtas įgyvendinti, 1 projekto pabaiga numatyta 2020 metais</t>
  </si>
  <si>
    <t>1.1.1.1.</t>
  </si>
  <si>
    <t>Priemonė: Kaimo (1-6 tūkst. Gyventojų) gyvenamųjų vietovių atnaujinimas</t>
  </si>
  <si>
    <t>P.S.364</t>
  </si>
  <si>
    <t>Naujos atviros erdvės vietovėse nuo 1 iki 6 tūkst. gyv. (išskyrus savivaldybių centrus) (m2)</t>
  </si>
  <si>
    <t>Projekto "Šilalės rajono Kvėdarnos gyvenamosios vietovės atnaujinimas" rezultatai nepasiekti (36000 kv.m), nes projekto pabaiga numatyta 2020 metais</t>
  </si>
  <si>
    <t>P.S.365</t>
  </si>
  <si>
    <t>Atnaujinti ir pritaikyti naujai paskirčiai pastatai ir statiniai kaimo vietovėse (m2)</t>
  </si>
  <si>
    <t>1.1.1.2.</t>
  </si>
  <si>
    <t>Priemonė:   Miestų kompleksinė plėtra</t>
  </si>
  <si>
    <t>P.B.238</t>
  </si>
  <si>
    <t>Sukurtos arba atnaujintos atviros erdvės miestų vietovėse (m2)</t>
  </si>
  <si>
    <t>P.B.239</t>
  </si>
  <si>
    <t>Pastatyti arba atnaujinti viešieji arba komerciniai pastatai miestų vietovėse (m2)</t>
  </si>
  <si>
    <t>1.1.1.3.</t>
  </si>
  <si>
    <t>Priemonė: Pereinamojo laikotarpio tikslinių teritorijų vystymas. I</t>
  </si>
  <si>
    <r>
      <t>Pastatyti arba atnaujinti viešieji arba komerciniai pastatai miestų vietovėse (m</t>
    </r>
    <r>
      <rPr>
        <vertAlign val="superscript"/>
        <sz val="10"/>
        <rFont val="Times New Roman"/>
        <family val="1"/>
      </rPr>
      <t>2</t>
    </r>
    <r>
      <rPr>
        <sz val="10"/>
        <rFont val="Times New Roman"/>
        <family val="1"/>
      </rPr>
      <t>)</t>
    </r>
  </si>
  <si>
    <t>Sukurta darbo vietų (vnt.)</t>
  </si>
  <si>
    <t>Produkcijos eksportas (proc.)</t>
  </si>
  <si>
    <t>1.1.1.4.</t>
  </si>
  <si>
    <t>Priemonė: Pereinamojo laikotarpio tikslinių teritorijų vystymas. II</t>
  </si>
  <si>
    <t>1.1.2.</t>
  </si>
  <si>
    <t>Uždavinys: Mažinti atskirtį tarp miesto ir kaimo, remti kompleksišką kaimo atnaujinimą ir plėtrą,  gerinti kaimo gyvenamąją aplinką, didinti gyventojų užimtumą ir saugumą.</t>
  </si>
  <si>
    <t>1.1.2-r-1</t>
  </si>
  <si>
    <t>Pagrindinių paslaugų ir kaimų atnaujinimo kaimo vietovėse įgyvendintų priemonių skaičius, vnt.</t>
  </si>
  <si>
    <t>1.2.</t>
  </si>
  <si>
    <t>Tikslas. Pagerinti sąlygas investicijų pritraukimui, sudaryti palankią aplinką verslui vystytis, ekonominės veiklos efektyvumui didinti.</t>
  </si>
  <si>
    <t>1.2.-ef-1</t>
  </si>
  <si>
    <t>Tiesioginių užsienio investicijų tenkančių 1 gyventojui regione padidėjimas, proc.</t>
  </si>
  <si>
    <t>1.2-ef-2</t>
  </si>
  <si>
    <t>Vidutinis mėnesinis bruto darbo užmokestis, lyginant su šalies vidurkiu, proc.</t>
  </si>
  <si>
    <t>1.2.1.</t>
  </si>
  <si>
    <t>Uždavinys: Tobulinti susisiekimo sistemas regione, vystyti ekologiškai darnią transporto infrastruktūrą, padidinti darbo jėgos judumą, gerinti eismo saugumą.</t>
  </si>
  <si>
    <t>1.2.1-r-1</t>
  </si>
  <si>
    <t>Įgyvendintų susisiekimo sistemos tobulinimo projektų skaičius, vnt.</t>
  </si>
  <si>
    <t>1.2.1-r-2</t>
  </si>
  <si>
    <t>Kelių eismo įvykių skaičiaus sumažinimas regione, proc.</t>
  </si>
  <si>
    <t>1.2.1.1.</t>
  </si>
  <si>
    <t>Priemonė: Vietinių kelių techninių parametrų ir eismo saugos gerinimas</t>
  </si>
  <si>
    <t>P.S.342</t>
  </si>
  <si>
    <t>Įdiegtos saugų eismą gerinančios ir aplinkosaugos priemonės</t>
  </si>
  <si>
    <t>Projekto "Eismo saugumo priemonių diegimas Šilalės mieste ir rajono gyvenvietėse" veiklos pratęsto iki 2021-01-31</t>
  </si>
  <si>
    <t>P.B.214</t>
  </si>
  <si>
    <t>Bendras rekonstruotų arba atnaujintų kelių ilgis (km)</t>
  </si>
  <si>
    <t>P.N.508</t>
  </si>
  <si>
    <t>Bendras naujai nutiestų kelių ilgis (km)</t>
  </si>
  <si>
    <t>1.2.1.2.</t>
  </si>
  <si>
    <t>Priemonė: Darnaus judumo priemonių diegimas</t>
  </si>
  <si>
    <t>P.S.323</t>
  </si>
  <si>
    <t>Įgyvendintos darnaus judumo priemonės (vnt.)</t>
  </si>
  <si>
    <t>P.N.507</t>
  </si>
  <si>
    <t>Parengti darnaus judumo mieste planai</t>
  </si>
  <si>
    <t>P.S.324</t>
  </si>
  <si>
    <t>Įdiegtos intelektinės transporto sistemos</t>
  </si>
  <si>
    <t>1.2.1.3</t>
  </si>
  <si>
    <t>Priemonė: Pėsčiųjų ir dviračių takų rekonstrukcija ir plėtra</t>
  </si>
  <si>
    <t>P.S.321</t>
  </si>
  <si>
    <t>Įrengtų naujų dviračių ir / ar pėsčiųjų takų ir / ar trasų ilgis (km)</t>
  </si>
  <si>
    <t>P.S.322</t>
  </si>
  <si>
    <t>Rekonstruotų dviračių ir / ar pėsčiųjų takų ir / ar trasų ilgis (km)</t>
  </si>
  <si>
    <t>1.2.1.4</t>
  </si>
  <si>
    <t>Priemonė: Vietinio susisiekimo viešojo transporto priemonių parko atnaujinimas</t>
  </si>
  <si>
    <t>P.S.325</t>
  </si>
  <si>
    <t>Įsigytos naujos ekologiškos viešojo transporto priemonės</t>
  </si>
  <si>
    <t>1.2.2.</t>
  </si>
  <si>
    <t>Uždavinys. Modernizuoti kultūros įstaigų fizinę ir informacinę infrastruktūrą, kultūros paslaugoms pritaikyti  kultūros paveldo objektus ir netradicines erdves,  didinti paslaugų prieinamumą.</t>
  </si>
  <si>
    <t>1.2.2-r-1</t>
  </si>
  <si>
    <t>Sutvarkytų, modernizuotų ir atnaujintų kultūros paveldo objektų skaičius, vnt.</t>
  </si>
  <si>
    <t>Projekto "Buvusio Kristijono Donelaičio gimnazijos pastato Vilniaus g. 46, Pagėgiai, aktų salės ir vidaus laiptų paveldosaugos vertingųjų savybių sutvarkymas" veiklos pratęstos iki 2020-03-31</t>
  </si>
  <si>
    <t>1.2.2-r-2</t>
  </si>
  <si>
    <t>Sutvarkytų, modernizuotų ir atnaujintų kultūros infrastruktūros objektų skaičius, vnt.</t>
  </si>
  <si>
    <t>Projekto "Tauragės krašto muziejaus modernizavimas" veiklos baigtos įgyvendinti, projekto "Jurbarko kultūros centro modernizavimas" veiklos pratęstos iki 2020-04-30.</t>
  </si>
  <si>
    <t>1.2.2.1</t>
  </si>
  <si>
    <t>Priemonė: Modernizuoti savivaldybių kultūros infrastruktūrą</t>
  </si>
  <si>
    <t>P.N.304</t>
  </si>
  <si>
    <t>Modernizuoti kultūros infrastruktūros objektai (vnt.)</t>
  </si>
  <si>
    <t>1.2.2.2</t>
  </si>
  <si>
    <t>Priemonė: Aktualizuoti savivaldybių kultūros paveldo objektus</t>
  </si>
  <si>
    <t>P.S.335</t>
  </si>
  <si>
    <t>Sutvarkyti, įrengti ir pritaikyti lankymui gamtos ir kultūros paveldo objektai ir teritorijos (vnt.)</t>
  </si>
  <si>
    <t xml:space="preserve">Baigti įgyvendinti 2 iš 4 projektų </t>
  </si>
  <si>
    <t>P.B.209</t>
  </si>
  <si>
    <t>Numatomo apsilankymų remiamuose kultūros ir gamtos paveldo objektuose bei turistų traukos vietose skaičiaus padidėjimas  (apsilankymai per metus)</t>
  </si>
  <si>
    <t>1.2.3.</t>
  </si>
  <si>
    <t xml:space="preserve">Uždavinys. Vykdyti informacines marketingo priemones, skatinančias viešąsias ir privačias investicijas  į rekreacijos ir turizmo sistemos plėtrą, gerinti turizmo įvaizdį ir didinti paslaugų prieinamumą.  </t>
  </si>
  <si>
    <t> 1.2.3-r-1</t>
  </si>
  <si>
    <t>Turistų skaičiaus padidėjimas, proc.</t>
  </si>
  <si>
    <t>1.2.3.1</t>
  </si>
  <si>
    <t>Priemonė: Savivaldybes jungiančių turizmo trasų ir turizmo maršrutų informacinės infrastruktūros plėtra</t>
  </si>
  <si>
    <t>P.N.817</t>
  </si>
  <si>
    <t>Įrengti ženklinimo infrastruktūros objektai</t>
  </si>
  <si>
    <t>Prioritetas. DARNI, SVEIKA, BESIMOKANTI BENDRUOMENĖ</t>
  </si>
  <si>
    <t>2.1.</t>
  </si>
  <si>
    <t xml:space="preserve">Tikslas. Gerinti viešųjų sveikatos apsaugos, švietimo ir socialinių paslaugų teikimo kokybę, didinti jų prieinamumą gyventojams. </t>
  </si>
  <si>
    <t>2.1-ef-1</t>
  </si>
  <si>
    <t>Regiono savivaldybių, pagerinusių vietą Lietuvos savivaldybių indekse, skaičius.</t>
  </si>
  <si>
    <t>2.1-ef-2</t>
  </si>
  <si>
    <t>Gyventojų, kuriems padidinta švietimo, sveikatos ir socialinės priežiūros paslaugų aprėptis ir prieinamumas, apimties padidėjimas, proc.</t>
  </si>
  <si>
    <t>2.1.1.</t>
  </si>
  <si>
    <t>Uždavinys. Padidinti bendrojo ugdymo, priešmokyklinio ir ikimokyklinio bei neformaliojo švietimo įstaigų tinklo efektyvumą, plėtoti vaikų ir jaunimo ugdymo galimybes ir prieinamumą.</t>
  </si>
  <si>
    <t>2.1.1-r-1</t>
  </si>
  <si>
    <t>Ikimokyklinio ir priešmokyklinio ugdymo, bendrojo lavinimo ir neformaliojo švietimo įstaigų modernizavimo projektų skaičius, vnt.</t>
  </si>
  <si>
    <t>Baigti įgyvendinti 4 iš 11 projektų</t>
  </si>
  <si>
    <t>2.1.1.1</t>
  </si>
  <si>
    <t>Priemonė: Mokyklų tinklo efektyvumo didinimas „Modernizuoti bendrojo ugdymo įstaigas ir aprūpinti jas gamtos, technologijų, menų ir kitų mokslų laboratorijų įranga“</t>
  </si>
  <si>
    <t>P.B.235</t>
  </si>
  <si>
    <t>Investicijas gavusios vaikų priežiūros arba švietimo infrastruktūros pajėgumas (skaičius)</t>
  </si>
  <si>
    <t>P.N.722</t>
  </si>
  <si>
    <t>Pagal veiksmų programą ERPF lėšomis atnaujintos bendrojo ugdymo mokyklos (skaičius)</t>
  </si>
  <si>
    <t>P.S.380</t>
  </si>
  <si>
    <t>Pagal veiksmų programą ERPF lėšomis sukurtos naujos ikimokyklinio ir priešmokyklinio ugdymo vietos</t>
  </si>
  <si>
    <t>2.1.1.2</t>
  </si>
  <si>
    <t>Priemonė: Neformaliojo švietimo infrastruktūros tobulinimas „Plėtoti vaikų ir jauninimo neformaliojo ugdymo galimybes (ypač kaimo vietovėse)“</t>
  </si>
  <si>
    <t>P.N.723</t>
  </si>
  <si>
    <t>Pagal veiksmų programą ERPF lėšomis atnaujintos neformaliojo ugdymo mokyklos (skaičius)</t>
  </si>
  <si>
    <t>Projektas "Jurbarko Antano Sodeikos meno mokyklos atnaujinimas ir pritaikymas neformaliajam ugdymui" nebaigtas įgyvendinti 2019 metais</t>
  </si>
  <si>
    <t>2.1.1.3</t>
  </si>
  <si>
    <t>Priemonė: Ikimokyklinio ir priešmokyklinio ugdymo prieinamumo didinimas</t>
  </si>
  <si>
    <t>Projektas "Ikimokyklinio ugdymo prieinamumo didinimas Šilalės mieste" nebaigtas įgyvendinti, veiklos pratęstos iki 2020-05-31</t>
  </si>
  <si>
    <t>P.N.717</t>
  </si>
  <si>
    <t>Pagal veiksmų programą ERPF lėšomis atnaujintos ikimokyklinio ir priešmokyklinio ugdymo mokyklos</t>
  </si>
  <si>
    <t>P.N.743</t>
  </si>
  <si>
    <t>Pagal veiksmų programą ERPF lėšomis atnaujintos ikimokyklinio ir/ar priešmokyklinio ugdymo grupės</t>
  </si>
  <si>
    <t>2.1.2.</t>
  </si>
  <si>
    <t>Uždavinys. Gerinti sveikatos priežiūros įstaigų infrastruktūrą, kelti paslaugų kokybę ir jų prieinamumą (ypač tikslinėms grupėms), diegti sveiko senėjimo procesą regione.</t>
  </si>
  <si>
    <t>2.1.2-r-1</t>
  </si>
  <si>
    <t>Įgyvendintų sveikatos paslaugų gerinimo ir prieinamumo didinimo bei sveiko senėjimo proceso ugdymo projektų skaičius, vnt.</t>
  </si>
  <si>
    <t>2.1.2.1</t>
  </si>
  <si>
    <t>Priemonė: Sveikos gyvensenos skatinimas Tauragės regione</t>
  </si>
  <si>
    <t>P.S.372</t>
  </si>
  <si>
    <t>Tikslinių grupių asmenys, kurie dalyvauja informavimo, švietimo ir mokymo renginiuose bei sveikatos raštingumą didinančiose veiklose</t>
  </si>
  <si>
    <t>P.N.671</t>
  </si>
  <si>
    <t>Modernizuoti savivaldybių visuomenės sveikatos biurai</t>
  </si>
  <si>
    <t>2.1.2.2</t>
  </si>
  <si>
    <t>Priemonė: Priemonių, gerinančių ambulatorinių sveikatos priežiūros paslaugų prieinamumą tuberkulioze sergantiems asmenims, įgyvendinimas</t>
  </si>
  <si>
    <t>P.N.604</t>
  </si>
  <si>
    <t>Tuberkulioze sergantys pacientai, kuriems buvo suteiktos socialinės paramos priemonės (maisto talonų dalijimas) tuberkuliozės ambulatorinio gydymo metu</t>
  </si>
  <si>
    <t>2.1.2.3</t>
  </si>
  <si>
    <t>Priemonė: Pirminės asmens sveikatos priežiūros veiklos efektyvumo didinimas</t>
  </si>
  <si>
    <t>P.B.236</t>
  </si>
  <si>
    <t xml:space="preserve">Gyventojai, turintys galimybę pasinaudoti pagerintomis sveikatos priežiūros paslaugomis </t>
  </si>
  <si>
    <t>P.S.363</t>
  </si>
  <si>
    <t>Viešąsias sveikatos priežiūros paslaugas teikiančių asmens sveikatos priežiūros įstaigų, kuriose modernizuota paslaugų teikimo infrastruktūra, skaičius</t>
  </si>
  <si>
    <t>2.1.3.</t>
  </si>
  <si>
    <t>Uždavinys. Padidinti regiono savivaldybių socialinio būsto fondą, pagerinti bendruomenėje teikiamų socialinių paslaugų kokybę ir išplėsti jų prieinamumą.</t>
  </si>
  <si>
    <t>2.1.3-r-1</t>
  </si>
  <si>
    <t>Įsigytų arba naujai įrengtų socialinių būstų skaičius, vnt.</t>
  </si>
  <si>
    <t>2.1.3.1</t>
  </si>
  <si>
    <t>Priemonė: Socialinių paslaugų infrastruktūros plėtra</t>
  </si>
  <si>
    <t>P.S.361</t>
  </si>
  <si>
    <t>Investicijas gavę socialinių paslaugų infrastruktūros objektai (vnt.)</t>
  </si>
  <si>
    <t>Projekto "Nestacionarių socialinių paslaugų infrastruktūros plėtra Tauragės rajono savivaldybėje" veiklos pratęstos iki 2020-03-31</t>
  </si>
  <si>
    <t>R.N.403</t>
  </si>
  <si>
    <t xml:space="preserve">Tikslinių grupių asmenys, gavę tiesioginės naudos iš investicijų į socialinių paslaugų infrastruktūrą </t>
  </si>
  <si>
    <t>R.N.404</t>
  </si>
  <si>
    <t xml:space="preserve">Investicijas gavusiose įstaigose esančios vietos socialinių paslaugų gavėjams </t>
  </si>
  <si>
    <t>2.1.3.2</t>
  </si>
  <si>
    <t>Priemonė: Socialinio būsto fondo plėtra</t>
  </si>
  <si>
    <t>P.S.362</t>
  </si>
  <si>
    <t>Naujai įrengtų ar įsigytų socialinių būstų skaičius</t>
  </si>
  <si>
    <t>2.2.</t>
  </si>
  <si>
    <t xml:space="preserve">Tikslas. Tobulinti viešąjį valdymą savivaldybėse, didinant jo atitikimą visuomenės poreikiams. </t>
  </si>
  <si>
    <t>2.2-ef-1</t>
  </si>
  <si>
    <t>Savivaldybių, pagerinusių viešąjį valdymą ir jo  paslaugų kokybę, skaičius, vnt.</t>
  </si>
  <si>
    <t>2.2.1.</t>
  </si>
  <si>
    <t xml:space="preserve">Uždavinys. Stiprinti regiono viešojo valdymo darbuotojų kompetenciją, didinti jų veiklos efektyvumą ir gerinti teikiamų paslaugų kokybę.  </t>
  </si>
  <si>
    <t>2.2.1-r-1</t>
  </si>
  <si>
    <t>Viešojo valdymo darbuotojų, dalyvavusių kompetencijos ir  aptarnavimo kokybės gerinimo veiklose, skaičius, vnt.</t>
  </si>
  <si>
    <t>2.2.1.1</t>
  </si>
  <si>
    <t>Priemonė: Paslaugų ir asmenų aptarnavimo kokybės gerinimas savivaldybėse</t>
  </si>
  <si>
    <t>P.S.416</t>
  </si>
  <si>
    <t>Viešojo valdymo institucijų darbuotojai, kurie dalyvavo pagal veiksmų programą  ESF lėšomis vykdytose veiklose, skirtose stiprinti teikiamų paslaugų ir (ar) aptarnavimo kokybės gerinimui reikalingas kompetencijas</t>
  </si>
  <si>
    <t>P.S.415</t>
  </si>
  <si>
    <t>Viešojo valdymo institucijos, pagal veiksmų programą ESF lėšomis įgyvendinusios paslaugų ir (ar) aptarnavimo kokybei gerinti skirtas priemones</t>
  </si>
  <si>
    <t>P.N.910</t>
  </si>
  <si>
    <t>Parengtos piliečių chartijos</t>
  </si>
  <si>
    <t>Prioritetas. ŽMOGUI PATOGI GYVENTI IR SAUGI APLINKA.</t>
  </si>
  <si>
    <t>3.1.</t>
  </si>
  <si>
    <t>Tikslas. Diegti sveiką gyvenamąją aplinką kuriančias vandentvarkos ir atliekų tvarkymo sistemas, didinti paslaugų kokybę ir prieinamumą.</t>
  </si>
  <si>
    <t>3.1-ef-1</t>
  </si>
  <si>
    <t>Gyventojų, aprūpintų aukštos kokybės vandentvarkos paslauga, aprėpties padidėjimas, proc.</t>
  </si>
  <si>
    <t>3.1-ef-2</t>
  </si>
  <si>
    <t>Gyventojų, aprūpintų aukštos kokybės atliekų tvarkymo paslauga, aprėpties padidėjimas, proc.</t>
  </si>
  <si>
    <t>3.1.1.</t>
  </si>
  <si>
    <t xml:space="preserve">Uždavinys. Plėsti, renovuoti ir modernizuoti geriamojo vandens ir nuotekų, paviršinių nuotekų surinkimo infrastruktūrą, gerinti teikiamų paslaugų  kokybę.  </t>
  </si>
  <si>
    <t>3.1.1-r-1</t>
  </si>
  <si>
    <t>Įgyvendintų rekonstruojamų, modernizuojamų ir naujai nutiestų vandens tiekimo tinklų ir nuotekų tinklų įrengimo  projektų skaičius, vnt.</t>
  </si>
  <si>
    <t>3.1.1.1</t>
  </si>
  <si>
    <t>Priemonė: Geriamojo vandens tiekimo ir nuotekų tvarkymo sistemų renovavimas ir plėtra, įmonių valdymo tobulinimas</t>
  </si>
  <si>
    <t>P.S.333</t>
  </si>
  <si>
    <t>Rekonstruotų vandens tiekimo ir nuotekų surinkimo tinklų ilgis (km)</t>
  </si>
  <si>
    <t>P.N.050</t>
  </si>
  <si>
    <t>Gyventojai, kuriems teikiamos vandens tiekimo paslaugos naujai pastatytais geriamojo vandens tiekimo tinklais (skaičius)</t>
  </si>
  <si>
    <t>Projekto "Vandens tiekimo ir nuotekų tvarkymo infrastruktūros plėtra Jurbarko rajone" rodiklis pasiektas dalinai. Pilnai rodiklis bus pasiektas iki PFAS ir PFSA nustatytų terminų ir kaupiamuoju būdu bus duomenys pildomi ir ataskaitose po projekto užbaigimo.</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</si>
  <si>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</si>
  <si>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</si>
  <si>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</si>
  <si>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</si>
  <si>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</si>
  <si>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</si>
  <si>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3.1.1.2</t>
  </si>
  <si>
    <t>Priemonė: Paviršinių nuotekų sistemų tvarkymas</t>
  </si>
  <si>
    <t>P.S.328</t>
  </si>
  <si>
    <t>Lietaus nuotėkio plotas, iš kurio surenkamam paviršiniam (lietaus) vandeniui tvarkyti, įrengta ir (ar) rekonstruota infrastruktūra (ha)</t>
  </si>
  <si>
    <t>P.N.028</t>
  </si>
  <si>
    <t>Inventorizuota neapskaityto paviršinių nuotekų nuotakyno dalis (proc.)</t>
  </si>
  <si>
    <t>3.1.2.</t>
  </si>
  <si>
    <t>Uždavinys. Plėsti atliekų tvarkymo infrastruktūrą, mažinti sąvartyne šalinamų atliekų kiekį.</t>
  </si>
  <si>
    <t>3.1.2-r-1</t>
  </si>
  <si>
    <t>Į sąvartyną pašalinamų komunalinių atliekų dalis bendroje atliekų apimtyje, proc.</t>
  </si>
  <si>
    <t>Rodiklio reikšmės nuokrypis 35-55 % vertinama (gerai), 35% būtų "labai gerai"</t>
  </si>
  <si>
    <t>3.1.2.1</t>
  </si>
  <si>
    <t>Priemonė: Komunalinių atliekų tvarkymo infrastruktūros plėtra</t>
  </si>
  <si>
    <t>P.S.329</t>
  </si>
  <si>
    <t>Sukurti /pagerinti atskiro komunalinių atliekų surinkimo pajėgumai (tonos per metus)</t>
  </si>
  <si>
    <t>Projekto "Tauragės regiono atliekų tvarkymo infrastruktūros plėtra" veiklų įgyvendinimas pratęstas iki 2020-12-31</t>
  </si>
  <si>
    <t>3.2.</t>
  </si>
  <si>
    <t>Tikslas. Saugoti ir tausojančiai naudoti regiono kraštovaizdį, užtikrinant tinkamą jo planavimą, naudojimą ir tvarkymą.</t>
  </si>
  <si>
    <t>3.2-ef-1</t>
  </si>
  <si>
    <t>Savivaldybių, kuriose įdiegtos kraštovaizdį ir ekologinę būklę gerinančios priemonės, skaičius.</t>
  </si>
  <si>
    <t>3.2.1.</t>
  </si>
  <si>
    <t>Uždavinys. Padidinti kraštovaizdžio planavimo, tvarkymo ir racionalaus naudojimo bei apsaugos efektyvumą.</t>
  </si>
  <si>
    <t>3.2.1-r-1</t>
  </si>
  <si>
    <t>Regione sutvarkytų apleistų ir užterštų teritorijų bei vandens telkinių skaičius, vnt.</t>
  </si>
  <si>
    <t>3.2.1.1</t>
  </si>
  <si>
    <t>Priemonė: Kraštovaizdžio apsauga</t>
  </si>
  <si>
    <t>P.N.092</t>
  </si>
  <si>
    <t>Kraštovaizdžio ir (ar) gamtinio karkaso formavimo aspektais pakeisti ar pakoreguoti savivaldybių  ar jų dalių bendrieji planai ( skaičius)</t>
  </si>
  <si>
    <t>P.N.093</t>
  </si>
  <si>
    <t>Likviduoti kraštovaizdį darkantys bešeimininkiai apleisti statiniai ir įrenginiai (skaičius)</t>
  </si>
  <si>
    <t>Projekt "Kraštovaizdžio apsaugos gerinimas Pagėgių savivaldybėje" veiklų įgyvendinimas pratęstas iki 2020-12-31 (rodiklio reikšmė -2)</t>
  </si>
  <si>
    <t>P.N.094</t>
  </si>
  <si>
    <t xml:space="preserve">Rekultivuotos atvirais kasiniais pažeistos žemės </t>
  </si>
  <si>
    <t>P.S.338</t>
  </si>
  <si>
    <t>Išsaugoti, sutvarkyti ar atkurti įvairaus teritorinio lygmens kraštovaizdžio arealai (skaičius)</t>
  </si>
  <si>
    <t>R.N.091</t>
  </si>
  <si>
    <t>Teritorijų, kuriose įgyvendintos kraštovaizdžio formavimo priemonės (plotas)</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</si>
</sst>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48">
    <font>
      <sz val="11"/>
      <color theme="1"/>
      <name val="Calibri"/>
      <family val="2"/>
    </font>
    <font>
      <sz val="11"/>
      <color indexed="8"/>
      <name val="Calibri"/>
      <family val="2"/>
    </font>
    <font>
      <sz val="12"/>
      <name val="Times New Roman"/>
      <family val="1"/>
    </font>
    <font>
      <b/>
      <sz val="12"/>
      <name val="Times New Roman"/>
      <family val="1"/>
    </font>
    <font>
      <sz val="10"/>
      <name val="Times New Roman"/>
      <family val="1"/>
    </font>
    <font>
      <sz val="11"/>
      <name val="Times New Roman"/>
      <family val="1"/>
    </font>
    <font>
      <sz val="11"/>
      <name val="Calibri"/>
      <family val="2"/>
    </font>
    <font>
      <sz val="10"/>
      <name val="Calibri"/>
      <family val="2"/>
    </font>
    <font>
      <b/>
      <sz val="9"/>
      <name val="Times New Roman"/>
      <family val="1"/>
    </font>
    <font>
      <sz val="10"/>
      <name val="Arial"/>
      <family val="2"/>
    </font>
    <font>
      <b/>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Calibri"/>
      <family val="2"/>
    </font>
    <font>
      <sz val="9"/>
      <color indexed="8"/>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D9D9D9"/>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3" fillId="0" borderId="3" applyNumberFormat="0" applyFill="0" applyAlignment="0" applyProtection="0"/>
    <xf numFmtId="0" fontId="33"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9" fillId="0" borderId="0">
      <alignment/>
      <protection/>
    </xf>
    <xf numFmtId="0" fontId="38" fillId="0" borderId="0" applyNumberFormat="0" applyFill="0" applyBorder="0" applyAlignment="0" applyProtection="0"/>
    <xf numFmtId="0" fontId="39" fillId="22" borderId="4" applyNumberFormat="0" applyAlignment="0" applyProtection="0"/>
    <xf numFmtId="0" fontId="40"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22"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Font="1" applyAlignment="1">
      <alignment/>
    </xf>
    <xf numFmtId="0" fontId="6" fillId="0" borderId="0" xfId="0" applyFont="1" applyAlignment="1">
      <alignment/>
    </xf>
    <xf numFmtId="0" fontId="2" fillId="0" borderId="0" xfId="0" applyFont="1" applyAlignment="1">
      <alignment vertical="top"/>
    </xf>
    <xf numFmtId="0" fontId="3" fillId="0" borderId="0" xfId="0" applyFont="1" applyAlignment="1">
      <alignment/>
    </xf>
    <xf numFmtId="0" fontId="6" fillId="0" borderId="0" xfId="0" applyFont="1" applyAlignment="1">
      <alignment vertical="top"/>
    </xf>
    <xf numFmtId="0" fontId="3" fillId="0" borderId="0" xfId="0" applyFont="1" applyBorder="1" applyAlignment="1">
      <alignment/>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horizontal="justify" vertical="top" wrapText="1"/>
    </xf>
    <xf numFmtId="0" fontId="4" fillId="0" borderId="13" xfId="0" applyFont="1" applyBorder="1" applyAlignment="1">
      <alignment vertical="top"/>
    </xf>
    <xf numFmtId="0" fontId="4" fillId="0" borderId="13" xfId="0" applyFont="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xf>
    <xf numFmtId="0" fontId="4" fillId="0" borderId="15" xfId="0" applyFont="1" applyBorder="1" applyAlignment="1">
      <alignment horizontal="justify" vertical="center" wrapText="1"/>
    </xf>
    <xf numFmtId="0" fontId="4" fillId="0" borderId="12" xfId="0" applyFont="1" applyBorder="1" applyAlignment="1">
      <alignment vertical="top" wrapText="1"/>
    </xf>
    <xf numFmtId="0" fontId="4" fillId="0" borderId="11" xfId="0" applyFont="1" applyFill="1" applyBorder="1" applyAlignment="1">
      <alignment vertical="top"/>
    </xf>
    <xf numFmtId="0" fontId="4" fillId="0" borderId="12" xfId="0" applyFont="1" applyBorder="1" applyAlignment="1">
      <alignment horizontal="justify" vertical="center" wrapText="1"/>
    </xf>
    <xf numFmtId="0" fontId="4" fillId="0" borderId="12" xfId="0" applyFont="1" applyBorder="1" applyAlignment="1">
      <alignment vertical="top"/>
    </xf>
    <xf numFmtId="0" fontId="4" fillId="0" borderId="16" xfId="0" applyFont="1" applyFill="1" applyBorder="1" applyAlignment="1">
      <alignment vertical="top"/>
    </xf>
    <xf numFmtId="0" fontId="4" fillId="0" borderId="17" xfId="0" applyFont="1" applyBorder="1" applyAlignment="1">
      <alignment horizontal="justify" vertical="center" wrapText="1"/>
    </xf>
    <xf numFmtId="0" fontId="5" fillId="0" borderId="0" xfId="0" applyFont="1" applyAlignment="1">
      <alignment/>
    </xf>
    <xf numFmtId="0" fontId="6"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0" xfId="0" applyFont="1" applyFill="1" applyBorder="1" applyAlignment="1">
      <alignment vertical="center" wrapText="1"/>
    </xf>
    <xf numFmtId="0" fontId="11" fillId="33" borderId="10" xfId="0" applyFont="1" applyFill="1" applyBorder="1" applyAlignment="1">
      <alignment vertical="center" wrapText="1"/>
    </xf>
    <xf numFmtId="2" fontId="11"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0" fontId="8" fillId="33" borderId="10" xfId="0" applyFont="1" applyFill="1" applyBorder="1" applyAlignment="1">
      <alignment vertical="center" wrapText="1"/>
    </xf>
    <xf numFmtId="0" fontId="4" fillId="0" borderId="10" xfId="0" applyFont="1" applyFill="1" applyBorder="1" applyAlignment="1">
      <alignment horizontal="left" vertical="center" wrapText="1"/>
    </xf>
    <xf numFmtId="2" fontId="1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11" fillId="0" borderId="10" xfId="0" applyFont="1" applyFill="1" applyBorder="1" applyAlignment="1">
      <alignment vertical="center" wrapText="1"/>
    </xf>
    <xf numFmtId="0" fontId="4" fillId="0" borderId="10" xfId="0" applyFont="1" applyFill="1" applyBorder="1" applyAlignment="1">
      <alignment horizontal="left" vertical="center" wrapText="1" shrinkToFit="1"/>
    </xf>
    <xf numFmtId="0" fontId="2" fillId="33"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vertical="center" wrapText="1"/>
    </xf>
    <xf numFmtId="0" fontId="10" fillId="0" borderId="18" xfId="0"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2" fontId="4" fillId="34"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4" fillId="0" borderId="10" xfId="0" applyFont="1" applyBorder="1" applyAlignment="1">
      <alignment horizontal="left" vertical="top"/>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14" xfId="0" applyFont="1" applyBorder="1" applyAlignment="1">
      <alignment horizontal="left"/>
    </xf>
    <xf numFmtId="0" fontId="4" fillId="0" borderId="21" xfId="0" applyFont="1" applyBorder="1" applyAlignment="1">
      <alignment horizontal="left"/>
    </xf>
    <xf numFmtId="0" fontId="4" fillId="0" borderId="21" xfId="0" applyFont="1" applyBorder="1" applyAlignment="1">
      <alignment wrapText="1"/>
    </xf>
    <xf numFmtId="0" fontId="8" fillId="0" borderId="10" xfId="40" applyFont="1" applyFill="1" applyBorder="1" applyAlignment="1">
      <alignment horizontal="center" vertical="center" wrapText="1"/>
      <protection/>
    </xf>
    <xf numFmtId="0" fontId="8" fillId="0" borderId="22" xfId="40" applyFont="1" applyFill="1" applyBorder="1" applyAlignment="1">
      <alignment horizontal="center" vertical="center" wrapText="1"/>
      <protection/>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8" xfId="40"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1" fillId="34" borderId="10" xfId="0" applyFont="1" applyFill="1" applyBorder="1" applyAlignment="1">
      <alignment vertical="top" wrapText="1"/>
    </xf>
    <xf numFmtId="0" fontId="29" fillId="0" borderId="0" xfId="0" applyFont="1" applyFill="1" applyBorder="1" applyAlignment="1">
      <alignment/>
    </xf>
    <xf numFmtId="0" fontId="29" fillId="0" borderId="10" xfId="0" applyFont="1" applyFill="1" applyBorder="1" applyAlignment="1">
      <alignment horizontal="center" vertical="center" wrapText="1"/>
    </xf>
    <xf numFmtId="0" fontId="47" fillId="0" borderId="0" xfId="0" applyFont="1" applyAlignment="1">
      <alignment/>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spėjimo tekstas" xfId="41"/>
    <cellStyle name="Išvestis" xfId="42"/>
    <cellStyle name="Įvestis" xfId="43"/>
    <cellStyle name="Comma" xfId="44"/>
    <cellStyle name="Comma [0]" xfId="45"/>
    <cellStyle name="Neutralus"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PD%20Asta\Downloads\S4%20priedas%20RPP%20Stebesena%2020190227%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i duomenys"/>
      <sheetName val="Priemonių planas"/>
      <sheetName val="PP Lentelė 1 "/>
      <sheetName val="PP Lentelė 2"/>
      <sheetName val="PP Lentelė 3"/>
      <sheetName val="Veiklų grupės"/>
      <sheetName val="PP Lentelė 4"/>
      <sheetName val="PP Lentelė 5"/>
      <sheetName val="PP Lentelė 6"/>
      <sheetName val="PP Lentelė 7"/>
      <sheetName val="Stebėsena"/>
      <sheetName val="ST Lentelė 1"/>
      <sheetName val="ST lentelė 2"/>
      <sheetName val="ST Lentelė 3"/>
      <sheetName val="ST Lentelė 4"/>
      <sheetName val="ST Lentelė 5"/>
      <sheetName val="ST Lentelė 6"/>
      <sheetName val="ST Lentelė 7"/>
      <sheetName val="Sut inf 20190205"/>
    </sheetNames>
    <sheetDataSet>
      <sheetData sheetId="15">
        <row r="5">
          <cell r="A5" t="str">
            <v>P.B.209</v>
          </cell>
          <cell r="B5" t="str">
            <v>Numatomo apsilankymų remiamuose kultūros ir gamtos paveldo objektuose bei turistų traukos vietose skaičiaus padidėjimas  (apsilankymai per metus)</v>
          </cell>
          <cell r="C5">
            <v>8850</v>
          </cell>
          <cell r="D5">
            <v>0</v>
          </cell>
          <cell r="E5">
            <v>0</v>
          </cell>
          <cell r="F5">
            <v>0</v>
          </cell>
          <cell r="G5">
            <v>0</v>
          </cell>
          <cell r="H5">
            <v>0</v>
          </cell>
          <cell r="I5">
            <v>8850</v>
          </cell>
        </row>
        <row r="6">
          <cell r="A6" t="str">
            <v>P.B.214</v>
          </cell>
          <cell r="B6" t="str">
            <v>Bendras rekonstruotų arba atnaujintų kelių ilgis (km)</v>
          </cell>
          <cell r="C6">
            <v>3.9499999999999997</v>
          </cell>
          <cell r="D6">
            <v>0</v>
          </cell>
          <cell r="E6">
            <v>0</v>
          </cell>
          <cell r="F6">
            <v>0</v>
          </cell>
          <cell r="G6">
            <v>0</v>
          </cell>
          <cell r="H6">
            <v>0</v>
          </cell>
          <cell r="I6">
            <v>2.3</v>
          </cell>
        </row>
        <row r="7">
          <cell r="A7" t="str">
            <v>P.B.235</v>
          </cell>
          <cell r="B7" t="str">
            <v>Investicijas gavusios vaikų priežiūros arba švietimo infrastruktūros pajėgumas (skaičius)</v>
          </cell>
          <cell r="C7">
            <v>3835</v>
          </cell>
          <cell r="D7">
            <v>0</v>
          </cell>
          <cell r="E7">
            <v>0</v>
          </cell>
          <cell r="F7">
            <v>0</v>
          </cell>
          <cell r="G7">
            <v>0</v>
          </cell>
          <cell r="H7">
            <v>0</v>
          </cell>
          <cell r="I7">
            <v>1756</v>
          </cell>
        </row>
        <row r="8">
          <cell r="A8" t="str">
            <v>P.B.236</v>
          </cell>
          <cell r="B8" t="str">
            <v>Gyventojai, turintys galimybę pasinaudoti pagerintomis sveikatos priežiūros paslaugomis (asmenys)</v>
          </cell>
          <cell r="C8">
            <v>64558</v>
          </cell>
          <cell r="D8">
            <v>0</v>
          </cell>
          <cell r="E8">
            <v>0</v>
          </cell>
          <cell r="F8">
            <v>0</v>
          </cell>
          <cell r="G8">
            <v>0</v>
          </cell>
          <cell r="H8">
            <v>0</v>
          </cell>
          <cell r="I8">
            <v>21008</v>
          </cell>
        </row>
        <row r="9">
          <cell r="A9" t="str">
            <v>P.B.238</v>
          </cell>
          <cell r="B9" t="str">
            <v>Sukurtos arba atnaujintos atviros erdvės miestų vietovėse (m2)</v>
          </cell>
          <cell r="C9">
            <v>54819.92</v>
          </cell>
          <cell r="D9">
            <v>0</v>
          </cell>
          <cell r="E9">
            <v>0</v>
          </cell>
          <cell r="F9">
            <v>0</v>
          </cell>
          <cell r="G9">
            <v>0</v>
          </cell>
          <cell r="H9">
            <v>4719.5</v>
          </cell>
          <cell r="I9">
            <v>54819.92</v>
          </cell>
        </row>
        <row r="10">
          <cell r="A10" t="str">
            <v>P.B.239</v>
          </cell>
          <cell r="B10" t="str">
            <v>Pastatyti arba atnaujinti viešieji arba komerciniai pastatai miestų vietovėse (m2)</v>
          </cell>
          <cell r="C10">
            <v>2181.15</v>
          </cell>
          <cell r="D10">
            <v>0</v>
          </cell>
          <cell r="E10">
            <v>0</v>
          </cell>
          <cell r="F10">
            <v>0</v>
          </cell>
          <cell r="G10">
            <v>0</v>
          </cell>
          <cell r="H10">
            <v>1757.57</v>
          </cell>
          <cell r="I10">
            <v>2181.15</v>
          </cell>
        </row>
        <row r="11">
          <cell r="A11" t="str">
            <v>P.N.028</v>
          </cell>
          <cell r="B11" t="str">
            <v>Inventorizuota neapskaityto paviršinių nuotekų nuotakyno dalis (proc.)</v>
          </cell>
          <cell r="C11">
            <v>68.71</v>
          </cell>
          <cell r="D11">
            <v>0</v>
          </cell>
          <cell r="E11">
            <v>0</v>
          </cell>
          <cell r="F11">
            <v>0</v>
          </cell>
          <cell r="G11">
            <v>0</v>
          </cell>
          <cell r="H11">
            <v>0</v>
          </cell>
          <cell r="I11">
            <v>0</v>
          </cell>
        </row>
        <row r="12">
          <cell r="A12" t="str">
            <v>P.N.050</v>
          </cell>
          <cell r="B12" t="str">
            <v>Gyventojai, kuriems teikiamos vandens tiekimo paslaugos naujai pastatytais geriamojo vandens tiekimo tinklais (skaičius)</v>
          </cell>
          <cell r="C12">
            <v>796</v>
          </cell>
          <cell r="D12">
            <v>0</v>
          </cell>
          <cell r="E12">
            <v>0</v>
          </cell>
          <cell r="F12">
            <v>0</v>
          </cell>
          <cell r="G12">
            <v>0</v>
          </cell>
          <cell r="H12">
            <v>0</v>
          </cell>
          <cell r="I12">
            <v>229</v>
          </cell>
        </row>
        <row r="13">
          <cell r="A13" t="str">
            <v>P.N.051</v>
          </cell>
          <cell r="B13" t="str">
            <v>Gyventojai, kuriems teikiamos vandens tiekimo paslaugos iš naujai pastatytų ir (arba) rekonstruotų geriamojo vandens gerinimo įrenginių (skaičius)</v>
          </cell>
          <cell r="C13">
            <v>11531</v>
          </cell>
          <cell r="D13">
            <v>0</v>
          </cell>
          <cell r="E13">
            <v>0</v>
          </cell>
          <cell r="F13">
            <v>0</v>
          </cell>
          <cell r="G13">
            <v>0</v>
          </cell>
          <cell r="H13">
            <v>0</v>
          </cell>
          <cell r="I13">
            <v>11310</v>
          </cell>
        </row>
        <row r="14">
          <cell r="A14" t="str">
            <v>P.N.053</v>
          </cell>
          <cell r="B14" t="str">
            <v>Gyventojai, kuriems teikiamos paslaugos naujai pastatytais nuotekų surinkimo tinklais (GE)</v>
          </cell>
          <cell r="C14">
            <v>1269</v>
          </cell>
          <cell r="D14">
            <v>0</v>
          </cell>
          <cell r="E14">
            <v>0</v>
          </cell>
          <cell r="F14">
            <v>0</v>
          </cell>
          <cell r="G14">
            <v>0</v>
          </cell>
          <cell r="H14">
            <v>0</v>
          </cell>
          <cell r="I14">
            <v>170</v>
          </cell>
        </row>
        <row r="15">
          <cell r="A15" t="str">
            <v>P.N.054</v>
          </cell>
          <cell r="B15" t="str">
            <v>Gyventojai, kuriems teikiamos nuotekų valymo paslaugos naujai pastatytais ir (arba) rekonstruotais nuotekų valymo įrenginiais (GE)</v>
          </cell>
          <cell r="C15">
            <v>1868</v>
          </cell>
          <cell r="D15">
            <v>0</v>
          </cell>
          <cell r="E15">
            <v>0</v>
          </cell>
          <cell r="F15">
            <v>0</v>
          </cell>
          <cell r="G15">
            <v>0</v>
          </cell>
          <cell r="H15">
            <v>0</v>
          </cell>
          <cell r="I15">
            <v>406</v>
          </cell>
        </row>
        <row r="16">
          <cell r="A16" t="str">
            <v>R.N.091</v>
          </cell>
          <cell r="B16" t="str">
            <v>Teritorijų, kuriose įgyvendintos kraštovaizdžio formavimo priemonės (plotas)</v>
          </cell>
          <cell r="C16">
            <v>22.07</v>
          </cell>
          <cell r="D16">
            <v>0</v>
          </cell>
          <cell r="E16">
            <v>0</v>
          </cell>
          <cell r="F16">
            <v>0</v>
          </cell>
          <cell r="G16">
            <v>0</v>
          </cell>
          <cell r="H16">
            <v>0.52</v>
          </cell>
          <cell r="I16">
            <v>13.49</v>
          </cell>
        </row>
        <row r="17">
          <cell r="A17" t="str">
            <v>P.N.092</v>
          </cell>
          <cell r="B17" t="str">
            <v>Kraštovaizdžio ir (ar) gamtinio karkaso formavimo aspektais pakeisti ar pakoreguoti savivaldybių  ar jų dalių bendrieji planai ( skaičius)</v>
          </cell>
          <cell r="C17">
            <v>2</v>
          </cell>
          <cell r="D17">
            <v>0</v>
          </cell>
          <cell r="E17">
            <v>0</v>
          </cell>
          <cell r="F17">
            <v>0</v>
          </cell>
          <cell r="G17">
            <v>0</v>
          </cell>
          <cell r="H17">
            <v>0</v>
          </cell>
          <cell r="I17">
            <v>1</v>
          </cell>
        </row>
        <row r="18">
          <cell r="A18" t="str">
            <v>P.N.093</v>
          </cell>
          <cell r="B18" t="str">
            <v>Likviduoti kraštovaizdį darkantys bešeimininkiai apleisti statiniai ir įrenginiai (skaičius)</v>
          </cell>
          <cell r="C18">
            <v>8</v>
          </cell>
          <cell r="D18">
            <v>0</v>
          </cell>
          <cell r="E18">
            <v>0</v>
          </cell>
          <cell r="F18">
            <v>0</v>
          </cell>
          <cell r="G18">
            <v>0</v>
          </cell>
          <cell r="H18">
            <v>3</v>
          </cell>
          <cell r="I18">
            <v>5</v>
          </cell>
        </row>
        <row r="19">
          <cell r="A19" t="str">
            <v>P.N.094</v>
          </cell>
          <cell r="B19" t="str">
            <v>Rekultivuotos atvirais kasiniais pažeistos žemės</v>
          </cell>
          <cell r="C19">
            <v>2</v>
          </cell>
          <cell r="D19">
            <v>0</v>
          </cell>
          <cell r="E19">
            <v>0</v>
          </cell>
          <cell r="F19">
            <v>0</v>
          </cell>
          <cell r="G19">
            <v>0</v>
          </cell>
          <cell r="H19">
            <v>0</v>
          </cell>
          <cell r="I19">
            <v>0</v>
          </cell>
        </row>
        <row r="20">
          <cell r="A20" t="str">
            <v>P.N.304</v>
          </cell>
          <cell r="B20" t="str">
            <v>Modernizuoti kultūros infrastruktūros objektai (vnt.)</v>
          </cell>
          <cell r="C20">
            <v>2</v>
          </cell>
          <cell r="D20">
            <v>0</v>
          </cell>
          <cell r="E20">
            <v>0</v>
          </cell>
          <cell r="F20">
            <v>0</v>
          </cell>
          <cell r="G20">
            <v>0</v>
          </cell>
          <cell r="H20">
            <v>0</v>
          </cell>
          <cell r="I20">
            <v>2</v>
          </cell>
        </row>
        <row r="21">
          <cell r="A21" t="str">
            <v>P.N.507</v>
          </cell>
          <cell r="B21" t="str">
            <v>Parengti darnaus judumo mieste planai</v>
          </cell>
          <cell r="C21">
            <v>1</v>
          </cell>
          <cell r="D21">
            <v>0</v>
          </cell>
          <cell r="E21">
            <v>0</v>
          </cell>
          <cell r="F21">
            <v>0</v>
          </cell>
          <cell r="G21">
            <v>1</v>
          </cell>
          <cell r="H21">
            <v>1</v>
          </cell>
          <cell r="I21">
            <v>1</v>
          </cell>
        </row>
        <row r="22">
          <cell r="A22" t="str">
            <v>P.N.508</v>
          </cell>
          <cell r="B22" t="str">
            <v>Bendras naujai nutiestų kelių ilgis</v>
          </cell>
          <cell r="C22">
            <v>0.51</v>
          </cell>
          <cell r="D22">
            <v>0</v>
          </cell>
          <cell r="E22">
            <v>0</v>
          </cell>
          <cell r="F22">
            <v>0</v>
          </cell>
          <cell r="G22">
            <v>0</v>
          </cell>
          <cell r="H22">
            <v>0</v>
          </cell>
          <cell r="I22">
            <v>0.51</v>
          </cell>
        </row>
        <row r="23">
          <cell r="A23" t="str">
            <v>P.N.604</v>
          </cell>
          <cell r="B23" t="str">
            <v>Tuberkulioze sergantys pacientai, kuriems buvo suteiktos socialinės paramos priemonės (maisto talonų dalijimas) tuberkuliozės ambulatorinio gydymo metu</v>
          </cell>
          <cell r="C23">
            <v>100</v>
          </cell>
          <cell r="D23">
            <v>0</v>
          </cell>
          <cell r="E23">
            <v>0</v>
          </cell>
          <cell r="F23">
            <v>0</v>
          </cell>
          <cell r="G23">
            <v>0</v>
          </cell>
          <cell r="H23">
            <v>0</v>
          </cell>
          <cell r="I23">
            <v>0</v>
          </cell>
        </row>
        <row r="24">
          <cell r="A24" t="str">
            <v>P.N.671</v>
          </cell>
          <cell r="B24" t="str">
            <v>Modernizuoti savivaldybių visuomenės sveikatos biurai</v>
          </cell>
          <cell r="C24">
            <v>1</v>
          </cell>
          <cell r="D24">
            <v>0</v>
          </cell>
          <cell r="E24">
            <v>0</v>
          </cell>
          <cell r="F24">
            <v>0</v>
          </cell>
          <cell r="G24">
            <v>0</v>
          </cell>
          <cell r="H24">
            <v>0</v>
          </cell>
          <cell r="I24">
            <v>0</v>
          </cell>
        </row>
        <row r="25">
          <cell r="A25" t="str">
            <v>P.N.717</v>
          </cell>
          <cell r="B25" t="str">
            <v>Pagal veiksmų programą ERPF lėšomis atnaujintos ikimokyklinio ir priešmokyklinio ugdymo mokyklos</v>
          </cell>
          <cell r="C25">
            <v>3</v>
          </cell>
          <cell r="D25">
            <v>0</v>
          </cell>
          <cell r="E25">
            <v>0</v>
          </cell>
          <cell r="F25">
            <v>0</v>
          </cell>
          <cell r="G25">
            <v>0</v>
          </cell>
          <cell r="H25">
            <v>0</v>
          </cell>
          <cell r="I25">
            <v>1</v>
          </cell>
        </row>
        <row r="26">
          <cell r="A26" t="str">
            <v>P.N.722</v>
          </cell>
          <cell r="B26" t="str">
            <v>Pagal veiksmų programą ERPF lėšomis atnaujintos bendrojo ugdymo mokyklos (skaičius)</v>
          </cell>
          <cell r="C26">
            <v>4</v>
          </cell>
          <cell r="D26">
            <v>0</v>
          </cell>
          <cell r="E26">
            <v>0</v>
          </cell>
          <cell r="F26">
            <v>0</v>
          </cell>
          <cell r="G26">
            <v>0</v>
          </cell>
          <cell r="H26">
            <v>0</v>
          </cell>
          <cell r="I26">
            <v>2</v>
          </cell>
        </row>
        <row r="27">
          <cell r="A27" t="str">
            <v>P.N.723</v>
          </cell>
          <cell r="B27" t="str">
            <v>Pagal veiksmų programą ERPF lėšomis atnaujintos neformaliojo ugdymo mokyklos (skaičius)</v>
          </cell>
          <cell r="C27">
            <v>4</v>
          </cell>
          <cell r="D27">
            <v>0</v>
          </cell>
          <cell r="E27">
            <v>0</v>
          </cell>
          <cell r="F27">
            <v>0</v>
          </cell>
          <cell r="G27">
            <v>0</v>
          </cell>
          <cell r="H27">
            <v>0</v>
          </cell>
          <cell r="I27">
            <v>3</v>
          </cell>
        </row>
        <row r="28">
          <cell r="A28" t="str">
            <v>P.N.817</v>
          </cell>
          <cell r="B28" t="str">
            <v>Įrengti ženklinimo infrastruktūros objektai</v>
          </cell>
          <cell r="C28">
            <v>80</v>
          </cell>
          <cell r="D28">
            <v>0</v>
          </cell>
          <cell r="E28">
            <v>0</v>
          </cell>
          <cell r="F28">
            <v>0</v>
          </cell>
          <cell r="G28">
            <v>0</v>
          </cell>
          <cell r="H28">
            <v>0</v>
          </cell>
          <cell r="I28">
            <v>80</v>
          </cell>
        </row>
        <row r="29">
          <cell r="A29" t="str">
            <v>P.N.910</v>
          </cell>
          <cell r="B29" t="str">
            <v>Parengtos piliečių chartijos</v>
          </cell>
          <cell r="C29">
            <v>2</v>
          </cell>
          <cell r="D29">
            <v>0</v>
          </cell>
          <cell r="E29">
            <v>0</v>
          </cell>
          <cell r="F29">
            <v>0</v>
          </cell>
          <cell r="G29">
            <v>0</v>
          </cell>
          <cell r="H29">
            <v>0</v>
          </cell>
          <cell r="I29">
            <v>0</v>
          </cell>
        </row>
        <row r="30">
          <cell r="A30" t="str">
            <v>P.S.321</v>
          </cell>
          <cell r="B30" t="str">
            <v>Įrengtų naujų dviračių ir / ar pėsčiųjų takų ir / ar trasų ilgis (km)</v>
          </cell>
          <cell r="C30">
            <v>2.06</v>
          </cell>
          <cell r="D30">
            <v>0</v>
          </cell>
          <cell r="E30">
            <v>0</v>
          </cell>
          <cell r="F30">
            <v>0</v>
          </cell>
          <cell r="G30">
            <v>0</v>
          </cell>
          <cell r="H30">
            <v>0</v>
          </cell>
          <cell r="I30">
            <v>1.51</v>
          </cell>
        </row>
        <row r="31">
          <cell r="A31" t="str">
            <v>P.S.322</v>
          </cell>
          <cell r="B31" t="str">
            <v>Rekonstruotų dviračių ir / ar pėsčiųjų takų ir / ar trasų ilgis (km)</v>
          </cell>
          <cell r="C31">
            <v>1</v>
          </cell>
          <cell r="D31">
            <v>0</v>
          </cell>
          <cell r="E31">
            <v>0</v>
          </cell>
          <cell r="F31">
            <v>0</v>
          </cell>
          <cell r="G31">
            <v>0</v>
          </cell>
          <cell r="H31">
            <v>1</v>
          </cell>
          <cell r="I31">
            <v>1</v>
          </cell>
        </row>
        <row r="32">
          <cell r="A32" t="str">
            <v>P.S.323</v>
          </cell>
          <cell r="B32" t="str">
            <v>Įgyvendintos darnaus judumo priemonės (vnt.)</v>
          </cell>
          <cell r="C32">
            <v>1</v>
          </cell>
          <cell r="D32">
            <v>0</v>
          </cell>
          <cell r="E32">
            <v>0</v>
          </cell>
          <cell r="F32">
            <v>0</v>
          </cell>
          <cell r="G32">
            <v>0</v>
          </cell>
          <cell r="H32">
            <v>0</v>
          </cell>
          <cell r="I32">
            <v>0</v>
          </cell>
        </row>
        <row r="33">
          <cell r="A33" t="str">
            <v>P.S.324</v>
          </cell>
          <cell r="B33" t="str">
            <v>Įdiegtos intelektinės transporto sistemos</v>
          </cell>
          <cell r="C33">
            <v>1</v>
          </cell>
          <cell r="D33">
            <v>0</v>
          </cell>
          <cell r="E33">
            <v>0</v>
          </cell>
          <cell r="F33">
            <v>0</v>
          </cell>
          <cell r="G33">
            <v>0</v>
          </cell>
          <cell r="H33">
            <v>0</v>
          </cell>
          <cell r="I33">
            <v>0</v>
          </cell>
        </row>
        <row r="34">
          <cell r="A34" t="str">
            <v>P.S.325</v>
          </cell>
          <cell r="B34" t="str">
            <v>Įsigytos naujos ekologiškos viešojo transporto priemonės</v>
          </cell>
          <cell r="C34">
            <v>3</v>
          </cell>
          <cell r="D34">
            <v>0</v>
          </cell>
          <cell r="E34">
            <v>0</v>
          </cell>
          <cell r="F34">
            <v>0</v>
          </cell>
          <cell r="G34">
            <v>0</v>
          </cell>
          <cell r="H34">
            <v>0</v>
          </cell>
          <cell r="I34">
            <v>0</v>
          </cell>
        </row>
        <row r="35">
          <cell r="A35" t="str">
            <v>P.S.328</v>
          </cell>
          <cell r="B35" t="str">
            <v>Lietaus nuotėkio plotas, iš kurio surenkamam paviršiniam (lietaus) vandeniui tvarkyti, įrengta ir (ar) rekonstruota infrastruktūra (ha)</v>
          </cell>
          <cell r="C35">
            <v>148.34</v>
          </cell>
          <cell r="D35">
            <v>0</v>
          </cell>
          <cell r="E35">
            <v>0</v>
          </cell>
          <cell r="F35">
            <v>0</v>
          </cell>
          <cell r="G35">
            <v>0</v>
          </cell>
          <cell r="H35">
            <v>0</v>
          </cell>
          <cell r="I35">
            <v>0</v>
          </cell>
        </row>
        <row r="36">
          <cell r="A36" t="str">
            <v>P.S.329</v>
          </cell>
          <cell r="B36" t="str">
            <v>Sukurti/pagerinti atskiro komunalinių atliekų surinkimo pajėgumai (t /m)</v>
          </cell>
          <cell r="C36">
            <v>5100</v>
          </cell>
          <cell r="D36">
            <v>0</v>
          </cell>
          <cell r="E36">
            <v>0</v>
          </cell>
          <cell r="F36">
            <v>0</v>
          </cell>
          <cell r="G36">
            <v>0</v>
          </cell>
          <cell r="H36">
            <v>0</v>
          </cell>
          <cell r="I36">
            <v>5100</v>
          </cell>
        </row>
        <row r="37">
          <cell r="A37" t="str">
            <v>P.S.333</v>
          </cell>
          <cell r="B37" t="str">
            <v>Rekonstruotų vandens tiekimo ir nuotekų surinkimo tinklų ilgis (km)</v>
          </cell>
          <cell r="C37">
            <v>18.017</v>
          </cell>
          <cell r="D37">
            <v>0</v>
          </cell>
          <cell r="E37">
            <v>0</v>
          </cell>
          <cell r="F37">
            <v>0</v>
          </cell>
          <cell r="G37">
            <v>0</v>
          </cell>
          <cell r="H37">
            <v>0</v>
          </cell>
          <cell r="I37">
            <v>4</v>
          </cell>
        </row>
        <row r="38">
          <cell r="A38" t="str">
            <v>P.S.335</v>
          </cell>
          <cell r="B38" t="str">
            <v>Sutvarkyti, įrengti ir pritaikyti lankymui gamtos ir kultūros paveldo objektai ir teritorijos (vnt.)</v>
          </cell>
          <cell r="C38">
            <v>4</v>
          </cell>
          <cell r="D38">
            <v>0</v>
          </cell>
          <cell r="E38">
            <v>0</v>
          </cell>
          <cell r="F38">
            <v>0</v>
          </cell>
          <cell r="G38">
            <v>0</v>
          </cell>
          <cell r="H38">
            <v>0</v>
          </cell>
          <cell r="I38">
            <v>4</v>
          </cell>
        </row>
        <row r="39">
          <cell r="A39" t="str">
            <v>P.S.338</v>
          </cell>
          <cell r="B39" t="str">
            <v>Išsaugoti, sutvarkyti ar atkurti įvairaus teritorinio lygmens kraštovaizdžio arealai (skaičius)</v>
          </cell>
          <cell r="C39">
            <v>5</v>
          </cell>
          <cell r="D39">
            <v>0</v>
          </cell>
          <cell r="E39">
            <v>0</v>
          </cell>
          <cell r="F39">
            <v>0</v>
          </cell>
          <cell r="G39">
            <v>0</v>
          </cell>
          <cell r="H39">
            <v>0</v>
          </cell>
          <cell r="I39">
            <v>4</v>
          </cell>
        </row>
        <row r="40">
          <cell r="A40" t="str">
            <v>P.S.342</v>
          </cell>
          <cell r="B40" t="str">
            <v>Įdiegtos saugų eismą gerinančios ir aplinkosaugos priemonės</v>
          </cell>
          <cell r="C40">
            <v>8</v>
          </cell>
          <cell r="D40">
            <v>0</v>
          </cell>
          <cell r="E40">
            <v>0</v>
          </cell>
          <cell r="F40">
            <v>0</v>
          </cell>
          <cell r="G40">
            <v>0</v>
          </cell>
          <cell r="H40">
            <v>0</v>
          </cell>
          <cell r="I40">
            <v>5</v>
          </cell>
        </row>
        <row r="41">
          <cell r="A41" t="str">
            <v>P.S.361</v>
          </cell>
          <cell r="B41" t="str">
            <v>Investicijas gavę socialinių paslaugų infrastruktūros objektai (vnt.)</v>
          </cell>
          <cell r="C41">
            <v>4</v>
          </cell>
          <cell r="D41">
            <v>0</v>
          </cell>
          <cell r="E41">
            <v>0</v>
          </cell>
          <cell r="F41">
            <v>0</v>
          </cell>
          <cell r="G41">
            <v>0</v>
          </cell>
          <cell r="H41">
            <v>2</v>
          </cell>
          <cell r="I41">
            <v>4</v>
          </cell>
        </row>
        <row r="42">
          <cell r="A42" t="str">
            <v>P.S.362</v>
          </cell>
          <cell r="B42" t="str">
            <v>Naujai įrengti ar įsigyti socialiniai būstai (vnt.)</v>
          </cell>
          <cell r="C42">
            <v>89</v>
          </cell>
          <cell r="D42">
            <v>0</v>
          </cell>
          <cell r="E42">
            <v>0</v>
          </cell>
          <cell r="F42">
            <v>0</v>
          </cell>
          <cell r="G42">
            <v>0</v>
          </cell>
          <cell r="H42">
            <v>6</v>
          </cell>
          <cell r="I42">
            <v>48</v>
          </cell>
        </row>
        <row r="43">
          <cell r="A43" t="str">
            <v>P.S.363</v>
          </cell>
          <cell r="B43" t="str">
            <v>Viešąsias sveikatos priežiūros paslaugas teikiančių asmens sveikatos priežiūros įstaigų, kuriose modernizuota paslaugų teikimo infrastruktūra (skaičius)</v>
          </cell>
          <cell r="C43">
            <v>23</v>
          </cell>
          <cell r="D43">
            <v>0</v>
          </cell>
          <cell r="E43">
            <v>0</v>
          </cell>
          <cell r="F43">
            <v>0</v>
          </cell>
          <cell r="G43">
            <v>0</v>
          </cell>
          <cell r="H43">
            <v>0</v>
          </cell>
          <cell r="I43">
            <v>9</v>
          </cell>
        </row>
        <row r="44">
          <cell r="A44" t="str">
            <v>P.S.364</v>
          </cell>
          <cell r="B44" t="str">
            <v>Naujos atviros erdvės vietovėse nuo 1 iki 6 tūkst. gyv. (išskyrus savivaldybių centrus) (m2)</v>
          </cell>
          <cell r="C44">
            <v>70600</v>
          </cell>
          <cell r="D44">
            <v>0</v>
          </cell>
          <cell r="E44">
            <v>0</v>
          </cell>
          <cell r="F44">
            <v>0</v>
          </cell>
          <cell r="G44">
            <v>0</v>
          </cell>
          <cell r="H44">
            <v>34600</v>
          </cell>
          <cell r="I44">
            <v>70600</v>
          </cell>
        </row>
        <row r="45">
          <cell r="A45" t="str">
            <v>P.S.365</v>
          </cell>
          <cell r="B45" t="str">
            <v>Atnaujinti ir pritaikyti naujai paskirčiai pastatai ir statiniai kaimo vietovėse (m2)</v>
          </cell>
          <cell r="C45">
            <v>700</v>
          </cell>
          <cell r="D45">
            <v>0</v>
          </cell>
          <cell r="E45">
            <v>0</v>
          </cell>
          <cell r="F45">
            <v>0</v>
          </cell>
          <cell r="G45">
            <v>0</v>
          </cell>
          <cell r="H45">
            <v>0</v>
          </cell>
          <cell r="I45">
            <v>700</v>
          </cell>
        </row>
        <row r="46">
          <cell r="A46" t="str">
            <v>P.S.371</v>
          </cell>
          <cell r="B46" t="str">
            <v>Savivaldybės, kuriose įdiegti inovatyvūs viešųjų asmens ir visuomenės sveikatos priežiūros paslaugų teikimo modeliai, pagerinantys sveikatos priežiūros paslaugų prieinamumą tikslinėms gyventojų grupėms (skaičius)</v>
          </cell>
          <cell r="C46">
            <v>0</v>
          </cell>
          <cell r="D46">
            <v>0</v>
          </cell>
          <cell r="E46">
            <v>0</v>
          </cell>
          <cell r="F46">
            <v>0</v>
          </cell>
          <cell r="G46">
            <v>0</v>
          </cell>
          <cell r="H46">
            <v>0</v>
          </cell>
          <cell r="I46">
            <v>0</v>
          </cell>
        </row>
        <row r="47">
          <cell r="A47" t="str">
            <v>P.S.372</v>
          </cell>
          <cell r="B47" t="str">
            <v>Tikslinių grupių asmenys, kurie dalyvavo informavimo, švietimo ir mokymo renginiuose bei sveikatos raštingumą didinančiose veiklose</v>
          </cell>
          <cell r="C47">
            <v>4247</v>
          </cell>
          <cell r="D47">
            <v>0</v>
          </cell>
          <cell r="E47">
            <v>0</v>
          </cell>
          <cell r="F47">
            <v>0</v>
          </cell>
          <cell r="G47">
            <v>0</v>
          </cell>
          <cell r="H47">
            <v>0</v>
          </cell>
          <cell r="I47">
            <v>0</v>
          </cell>
        </row>
        <row r="48">
          <cell r="A48" t="str">
            <v>P.S.379</v>
          </cell>
          <cell r="B48" t="str">
            <v>Švietimo ir kitų švietimo teikėjų įstaigos, kuriose pagal veiksmų programą ERPF lėšomis sukurta ar atnaujinta ne mažiau nei viena edukacinė erdvė (skaičius)</v>
          </cell>
          <cell r="C48">
            <v>0</v>
          </cell>
          <cell r="D48">
            <v>0</v>
          </cell>
          <cell r="E48">
            <v>0</v>
          </cell>
          <cell r="F48">
            <v>0</v>
          </cell>
          <cell r="G48">
            <v>0</v>
          </cell>
          <cell r="H48">
            <v>0</v>
          </cell>
          <cell r="I48">
            <v>0</v>
          </cell>
        </row>
        <row r="49">
          <cell r="A49" t="str">
            <v>P.S.380</v>
          </cell>
          <cell r="B49" t="str">
            <v>Pagal veiksmų programą ERPF lėšomis sukurtos naujos ikimokyklinio ir priešmokyklinio ugdymo vieto</v>
          </cell>
          <cell r="C49">
            <v>120</v>
          </cell>
          <cell r="D49">
            <v>0</v>
          </cell>
          <cell r="E49">
            <v>0</v>
          </cell>
          <cell r="F49">
            <v>0</v>
          </cell>
          <cell r="G49">
            <v>0</v>
          </cell>
          <cell r="H49">
            <v>0</v>
          </cell>
          <cell r="I49">
            <v>100</v>
          </cell>
        </row>
        <row r="50">
          <cell r="A50" t="str">
            <v>P.S.415</v>
          </cell>
          <cell r="B50" t="str">
            <v>Viešojo valdymo institucijos, pagal veiksmų programą ESF lėšomis įgyvendinusios paslaugų ir (ar) aptarnavimo kokybei gerinti skirtas priemones</v>
          </cell>
          <cell r="C50">
            <v>4</v>
          </cell>
          <cell r="D50">
            <v>0</v>
          </cell>
          <cell r="E50">
            <v>0</v>
          </cell>
          <cell r="F50">
            <v>0</v>
          </cell>
          <cell r="G50">
            <v>0</v>
          </cell>
          <cell r="H50">
            <v>0</v>
          </cell>
          <cell r="I50">
            <v>0</v>
          </cell>
        </row>
        <row r="51">
          <cell r="A51" t="str">
            <v>P.S.416</v>
          </cell>
          <cell r="B51" t="str">
            <v>Viešojo valdymo institucijų darbuotojai, kurie dalyvavo pagal veiksmų programą ESF lėšomis vykdytose veiklose, skirtose stiprinti teikiamų paslaugų ir (ar) aptarnavimo kokybės gerinimui reikalingas kompetencijas</v>
          </cell>
          <cell r="C51">
            <v>69</v>
          </cell>
          <cell r="D51">
            <v>0</v>
          </cell>
          <cell r="E51">
            <v>0</v>
          </cell>
          <cell r="F51">
            <v>0</v>
          </cell>
          <cell r="G51">
            <v>0</v>
          </cell>
          <cell r="H51">
            <v>0</v>
          </cell>
          <cell r="I51">
            <v>0</v>
          </cell>
        </row>
        <row r="52">
          <cell r="A52" t="str">
            <v>R.S.342</v>
          </cell>
          <cell r="B52" t="str">
            <v>Sugaištas kelionės automobilių keliais (išskyrus TEN-T kelius) laikas“, mln. val.</v>
          </cell>
          <cell r="C52">
            <v>0</v>
          </cell>
          <cell r="D52">
            <v>0</v>
          </cell>
          <cell r="E52">
            <v>0</v>
          </cell>
          <cell r="F52">
            <v>0</v>
          </cell>
          <cell r="G52">
            <v>0</v>
          </cell>
          <cell r="H52">
            <v>0</v>
          </cell>
          <cell r="I52">
            <v>0</v>
          </cell>
        </row>
        <row r="53">
          <cell r="A53" t="str">
            <v>R.N.403</v>
          </cell>
          <cell r="B53" t="str">
            <v>Tikslinių grupių asmenys, gavę tiesioginės naudos iš investicijų į socialinių paslaugų infrastruktūrą </v>
          </cell>
          <cell r="C53">
            <v>149</v>
          </cell>
          <cell r="D53">
            <v>0</v>
          </cell>
          <cell r="E53">
            <v>0</v>
          </cell>
          <cell r="F53">
            <v>0</v>
          </cell>
          <cell r="G53">
            <v>0</v>
          </cell>
          <cell r="H53">
            <v>0</v>
          </cell>
          <cell r="I53">
            <v>74</v>
          </cell>
        </row>
        <row r="54">
          <cell r="A54" t="str">
            <v>R.N.404</v>
          </cell>
          <cell r="B54" t="str">
            <v>Investicijas gavusiose įstaigose esančios vietos socialinių paslaugų gavėjams </v>
          </cell>
          <cell r="C54">
            <v>74</v>
          </cell>
          <cell r="D54">
            <v>0</v>
          </cell>
          <cell r="E54">
            <v>0</v>
          </cell>
          <cell r="F54">
            <v>0</v>
          </cell>
          <cell r="G54">
            <v>0</v>
          </cell>
          <cell r="H54">
            <v>31</v>
          </cell>
          <cell r="I54">
            <v>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28"/>
  <sheetViews>
    <sheetView zoomScalePageLayoutView="0" workbookViewId="0" topLeftCell="A1">
      <selection activeCell="A1" sqref="A1:IV16384"/>
    </sheetView>
  </sheetViews>
  <sheetFormatPr defaultColWidth="9.140625" defaultRowHeight="15"/>
  <cols>
    <col min="1" max="1" width="3.8515625" style="0" customWidth="1"/>
    <col min="2" max="2" width="4.8515625" style="0" customWidth="1"/>
    <col min="3" max="3" width="45.140625" style="0" customWidth="1"/>
    <col min="4" max="4" width="61.57421875" style="0" customWidth="1"/>
  </cols>
  <sheetData>
    <row r="1" spans="1:4" ht="15.75">
      <c r="A1" s="1"/>
      <c r="B1" s="1"/>
      <c r="C1" s="1"/>
      <c r="D1" s="2" t="s">
        <v>0</v>
      </c>
    </row>
    <row r="2" spans="1:4" ht="15.75">
      <c r="A2" s="1"/>
      <c r="B2" s="1"/>
      <c r="C2" s="1"/>
      <c r="D2" s="2" t="s">
        <v>1</v>
      </c>
    </row>
    <row r="3" spans="1:4" ht="15.75">
      <c r="A3" s="1"/>
      <c r="B3" s="1"/>
      <c r="C3" s="1"/>
      <c r="D3" s="2" t="s">
        <v>2</v>
      </c>
    </row>
    <row r="4" spans="1:4" ht="15.75">
      <c r="A4" s="1"/>
      <c r="B4" s="1"/>
      <c r="C4" s="1"/>
      <c r="D4" s="2"/>
    </row>
    <row r="5" spans="1:4" ht="15.75">
      <c r="A5" s="1"/>
      <c r="B5" s="1"/>
      <c r="C5" s="3" t="s">
        <v>3</v>
      </c>
      <c r="D5" s="4"/>
    </row>
    <row r="6" spans="1:4" ht="15.75">
      <c r="A6" s="1"/>
      <c r="B6" s="1"/>
      <c r="C6" s="5" t="s">
        <v>4</v>
      </c>
      <c r="D6" s="4"/>
    </row>
    <row r="7" spans="1:4" ht="15">
      <c r="A7" s="1"/>
      <c r="B7" s="6" t="s">
        <v>5</v>
      </c>
      <c r="C7" s="6"/>
      <c r="D7" s="6" t="s">
        <v>6</v>
      </c>
    </row>
    <row r="8" spans="1:4" ht="15">
      <c r="A8" s="1"/>
      <c r="B8" s="51" t="s">
        <v>7</v>
      </c>
      <c r="C8" s="51"/>
      <c r="D8" s="51"/>
    </row>
    <row r="9" spans="1:4" ht="89.25">
      <c r="A9" s="1"/>
      <c r="B9" s="7" t="s">
        <v>8</v>
      </c>
      <c r="C9" s="8" t="s">
        <v>9</v>
      </c>
      <c r="D9" s="9" t="s">
        <v>10</v>
      </c>
    </row>
    <row r="10" spans="1:4" ht="76.5">
      <c r="A10" s="1"/>
      <c r="B10" s="7" t="s">
        <v>11</v>
      </c>
      <c r="C10" s="8" t="s">
        <v>12</v>
      </c>
      <c r="D10" s="10" t="s">
        <v>13</v>
      </c>
    </row>
    <row r="11" spans="1:4" ht="38.25">
      <c r="A11" s="1"/>
      <c r="B11" s="7" t="s">
        <v>14</v>
      </c>
      <c r="C11" s="8" t="s">
        <v>15</v>
      </c>
      <c r="D11" s="10" t="s">
        <v>16</v>
      </c>
    </row>
    <row r="12" spans="1:4" ht="38.25">
      <c r="A12" s="1"/>
      <c r="B12" s="7" t="s">
        <v>17</v>
      </c>
      <c r="C12" s="8" t="s">
        <v>18</v>
      </c>
      <c r="D12" s="10" t="s">
        <v>19</v>
      </c>
    </row>
    <row r="13" spans="1:4" ht="15">
      <c r="A13" s="1"/>
      <c r="B13" s="7" t="s">
        <v>20</v>
      </c>
      <c r="C13" s="8" t="s">
        <v>21</v>
      </c>
      <c r="D13" s="9" t="s">
        <v>10</v>
      </c>
    </row>
    <row r="14" spans="1:4" ht="38.25">
      <c r="A14" s="1"/>
      <c r="B14" s="7" t="s">
        <v>22</v>
      </c>
      <c r="C14" s="8" t="s">
        <v>23</v>
      </c>
      <c r="D14" s="9" t="s">
        <v>10</v>
      </c>
    </row>
    <row r="15" spans="1:4" ht="38.25">
      <c r="A15" s="1"/>
      <c r="B15" s="7" t="s">
        <v>24</v>
      </c>
      <c r="C15" s="8" t="s">
        <v>25</v>
      </c>
      <c r="D15" s="9" t="s">
        <v>10</v>
      </c>
    </row>
    <row r="16" spans="1:4" ht="38.25">
      <c r="A16" s="1"/>
      <c r="B16" s="7" t="s">
        <v>26</v>
      </c>
      <c r="C16" s="8" t="s">
        <v>27</v>
      </c>
      <c r="D16" s="9" t="s">
        <v>10</v>
      </c>
    </row>
    <row r="17" spans="1:4" ht="15">
      <c r="A17" s="1"/>
      <c r="B17" s="7" t="s">
        <v>28</v>
      </c>
      <c r="C17" s="8" t="s">
        <v>29</v>
      </c>
      <c r="D17" s="9" t="s">
        <v>10</v>
      </c>
    </row>
    <row r="18" spans="1:4" ht="38.25">
      <c r="A18" s="1"/>
      <c r="B18" s="7" t="s">
        <v>30</v>
      </c>
      <c r="C18" s="8" t="s">
        <v>31</v>
      </c>
      <c r="D18" s="9" t="s">
        <v>10</v>
      </c>
    </row>
    <row r="19" spans="1:4" ht="25.5">
      <c r="A19" s="1"/>
      <c r="B19" s="7" t="s">
        <v>32</v>
      </c>
      <c r="C19" s="8" t="s">
        <v>33</v>
      </c>
      <c r="D19" s="9" t="s">
        <v>10</v>
      </c>
    </row>
    <row r="20" spans="1:4" ht="38.25">
      <c r="A20" s="1"/>
      <c r="B20" s="7" t="s">
        <v>34</v>
      </c>
      <c r="C20" s="8" t="s">
        <v>35</v>
      </c>
      <c r="D20" s="9" t="s">
        <v>10</v>
      </c>
    </row>
    <row r="21" spans="1:4" ht="38.25">
      <c r="A21" s="1"/>
      <c r="B21" s="7" t="s">
        <v>36</v>
      </c>
      <c r="C21" s="8" t="s">
        <v>37</v>
      </c>
      <c r="D21" s="9" t="s">
        <v>10</v>
      </c>
    </row>
    <row r="22" spans="1:4" ht="25.5">
      <c r="A22" s="1"/>
      <c r="B22" s="7" t="s">
        <v>38</v>
      </c>
      <c r="C22" s="8" t="s">
        <v>39</v>
      </c>
      <c r="D22" s="9" t="s">
        <v>10</v>
      </c>
    </row>
    <row r="23" spans="1:4" ht="25.5">
      <c r="A23" s="1"/>
      <c r="B23" s="7" t="s">
        <v>40</v>
      </c>
      <c r="C23" s="8" t="s">
        <v>41</v>
      </c>
      <c r="D23" s="9" t="s">
        <v>10</v>
      </c>
    </row>
    <row r="24" spans="1:4" ht="76.5">
      <c r="A24" s="1"/>
      <c r="B24" s="7" t="s">
        <v>42</v>
      </c>
      <c r="C24" s="8" t="s">
        <v>43</v>
      </c>
      <c r="D24" s="10" t="s">
        <v>44</v>
      </c>
    </row>
    <row r="25" spans="1:4" ht="38.25">
      <c r="A25" s="1"/>
      <c r="B25" s="7" t="s">
        <v>45</v>
      </c>
      <c r="C25" s="8" t="s">
        <v>46</v>
      </c>
      <c r="D25" s="10" t="s">
        <v>47</v>
      </c>
    </row>
    <row r="26" spans="1:4" ht="25.5">
      <c r="A26" s="1"/>
      <c r="B26" s="7" t="s">
        <v>48</v>
      </c>
      <c r="C26" s="8" t="s">
        <v>49</v>
      </c>
      <c r="D26" s="9" t="s">
        <v>10</v>
      </c>
    </row>
    <row r="27" spans="1:4" ht="38.25">
      <c r="A27" s="1"/>
      <c r="B27" s="7" t="s">
        <v>50</v>
      </c>
      <c r="C27" s="8" t="s">
        <v>51</v>
      </c>
      <c r="D27" s="9" t="s">
        <v>10</v>
      </c>
    </row>
    <row r="28" spans="1:4" ht="25.5">
      <c r="A28" s="1"/>
      <c r="B28" s="7" t="s">
        <v>52</v>
      </c>
      <c r="C28" s="8" t="s">
        <v>53</v>
      </c>
      <c r="D28" s="9" t="s">
        <v>10</v>
      </c>
    </row>
    <row r="29" spans="1:4" ht="38.25">
      <c r="A29" s="1"/>
      <c r="B29" s="7" t="s">
        <v>54</v>
      </c>
      <c r="C29" s="8" t="s">
        <v>55</v>
      </c>
      <c r="D29" s="9" t="s">
        <v>10</v>
      </c>
    </row>
    <row r="30" spans="1:4" ht="25.5">
      <c r="A30" s="1"/>
      <c r="B30" s="7" t="s">
        <v>56</v>
      </c>
      <c r="C30" s="8" t="s">
        <v>57</v>
      </c>
      <c r="D30" s="9" t="s">
        <v>10</v>
      </c>
    </row>
    <row r="31" spans="1:4" ht="25.5">
      <c r="A31" s="1"/>
      <c r="B31" s="7" t="s">
        <v>58</v>
      </c>
      <c r="C31" s="8" t="s">
        <v>59</v>
      </c>
      <c r="D31" s="9" t="s">
        <v>10</v>
      </c>
    </row>
    <row r="32" spans="1:4" ht="25.5">
      <c r="A32" s="1"/>
      <c r="B32" s="7" t="s">
        <v>60</v>
      </c>
      <c r="C32" s="8" t="s">
        <v>61</v>
      </c>
      <c r="D32" s="9" t="s">
        <v>10</v>
      </c>
    </row>
    <row r="33" spans="1:4" ht="38.25">
      <c r="A33" s="1"/>
      <c r="B33" s="7" t="s">
        <v>62</v>
      </c>
      <c r="C33" s="8" t="s">
        <v>63</v>
      </c>
      <c r="D33" s="10" t="s">
        <v>64</v>
      </c>
    </row>
    <row r="34" spans="1:4" ht="63.75">
      <c r="A34" s="1"/>
      <c r="B34" s="7" t="s">
        <v>65</v>
      </c>
      <c r="C34" s="8" t="s">
        <v>66</v>
      </c>
      <c r="D34" s="9" t="s">
        <v>10</v>
      </c>
    </row>
    <row r="35" spans="1:4" ht="25.5">
      <c r="A35" s="1"/>
      <c r="B35" s="7" t="s">
        <v>67</v>
      </c>
      <c r="C35" s="8" t="s">
        <v>68</v>
      </c>
      <c r="D35" s="9" t="s">
        <v>10</v>
      </c>
    </row>
    <row r="36" spans="1:4" ht="25.5">
      <c r="A36" s="1"/>
      <c r="B36" s="7" t="s">
        <v>69</v>
      </c>
      <c r="C36" s="8" t="s">
        <v>70</v>
      </c>
      <c r="D36" s="9" t="s">
        <v>10</v>
      </c>
    </row>
    <row r="37" spans="1:4" ht="25.5">
      <c r="A37" s="1"/>
      <c r="B37" s="7" t="s">
        <v>71</v>
      </c>
      <c r="C37" s="8" t="s">
        <v>72</v>
      </c>
      <c r="D37" s="9" t="s">
        <v>10</v>
      </c>
    </row>
    <row r="38" spans="1:4" ht="38.25">
      <c r="A38" s="1"/>
      <c r="B38" s="7" t="s">
        <v>73</v>
      </c>
      <c r="C38" s="8" t="s">
        <v>74</v>
      </c>
      <c r="D38" s="11" t="s">
        <v>75</v>
      </c>
    </row>
    <row r="39" spans="1:4" ht="15">
      <c r="A39" s="1"/>
      <c r="B39" s="7" t="s">
        <v>76</v>
      </c>
      <c r="C39" s="8" t="s">
        <v>77</v>
      </c>
      <c r="D39" s="9" t="s">
        <v>10</v>
      </c>
    </row>
    <row r="40" spans="1:4" ht="15">
      <c r="A40" s="1"/>
      <c r="B40" s="7" t="s">
        <v>78</v>
      </c>
      <c r="C40" s="8" t="s">
        <v>79</v>
      </c>
      <c r="D40" s="9" t="s">
        <v>10</v>
      </c>
    </row>
    <row r="41" spans="1:4" ht="15">
      <c r="A41" s="1"/>
      <c r="B41" s="52" t="s">
        <v>80</v>
      </c>
      <c r="C41" s="53"/>
      <c r="D41" s="54"/>
    </row>
    <row r="42" spans="1:4" ht="51">
      <c r="A42" s="1"/>
      <c r="B42" s="12" t="s">
        <v>8</v>
      </c>
      <c r="C42" s="13" t="s">
        <v>81</v>
      </c>
      <c r="D42" s="14" t="s">
        <v>82</v>
      </c>
    </row>
    <row r="43" spans="1:4" ht="15">
      <c r="A43" s="1"/>
      <c r="B43" s="15" t="s">
        <v>11</v>
      </c>
      <c r="C43" s="16" t="s">
        <v>83</v>
      </c>
      <c r="D43" s="17" t="s">
        <v>10</v>
      </c>
    </row>
    <row r="44" spans="1:4" ht="38.25">
      <c r="A44" s="1"/>
      <c r="B44" s="15" t="s">
        <v>14</v>
      </c>
      <c r="C44" s="16" t="s">
        <v>84</v>
      </c>
      <c r="D44" s="14" t="s">
        <v>85</v>
      </c>
    </row>
    <row r="45" spans="1:4" ht="51">
      <c r="A45" s="1"/>
      <c r="B45" s="15" t="s">
        <v>17</v>
      </c>
      <c r="C45" s="16" t="s">
        <v>86</v>
      </c>
      <c r="D45" s="17" t="s">
        <v>10</v>
      </c>
    </row>
    <row r="46" spans="1:4" ht="25.5">
      <c r="A46" s="1"/>
      <c r="B46" s="15" t="s">
        <v>20</v>
      </c>
      <c r="C46" s="16" t="s">
        <v>87</v>
      </c>
      <c r="D46" s="14" t="s">
        <v>88</v>
      </c>
    </row>
    <row r="47" spans="1:4" ht="38.25">
      <c r="A47" s="1"/>
      <c r="B47" s="15" t="s">
        <v>22</v>
      </c>
      <c r="C47" s="16" t="s">
        <v>89</v>
      </c>
      <c r="D47" s="14" t="s">
        <v>90</v>
      </c>
    </row>
    <row r="48" spans="1:4" ht="38.25">
      <c r="A48" s="1"/>
      <c r="B48" s="15" t="s">
        <v>24</v>
      </c>
      <c r="C48" s="16" t="s">
        <v>91</v>
      </c>
      <c r="D48" s="17" t="s">
        <v>10</v>
      </c>
    </row>
    <row r="49" spans="1:4" ht="25.5">
      <c r="A49" s="1"/>
      <c r="B49" s="15" t="s">
        <v>26</v>
      </c>
      <c r="C49" s="16" t="s">
        <v>92</v>
      </c>
      <c r="D49" s="17" t="s">
        <v>93</v>
      </c>
    </row>
    <row r="50" spans="1:4" ht="63.75">
      <c r="A50" s="1"/>
      <c r="B50" s="15" t="s">
        <v>28</v>
      </c>
      <c r="C50" s="16" t="s">
        <v>94</v>
      </c>
      <c r="D50" s="14" t="s">
        <v>95</v>
      </c>
    </row>
    <row r="51" spans="1:4" ht="25.5">
      <c r="A51" s="1"/>
      <c r="B51" s="15" t="s">
        <v>30</v>
      </c>
      <c r="C51" s="16" t="s">
        <v>96</v>
      </c>
      <c r="D51" s="17" t="s">
        <v>10</v>
      </c>
    </row>
    <row r="52" spans="1:4" ht="38.25">
      <c r="A52" s="1"/>
      <c r="B52" s="15" t="s">
        <v>32</v>
      </c>
      <c r="C52" s="16" t="s">
        <v>97</v>
      </c>
      <c r="D52" s="17" t="s">
        <v>10</v>
      </c>
    </row>
    <row r="53" spans="1:4" ht="25.5">
      <c r="A53" s="1"/>
      <c r="B53" s="15" t="s">
        <v>34</v>
      </c>
      <c r="C53" s="16" t="s">
        <v>98</v>
      </c>
      <c r="D53" s="17" t="s">
        <v>10</v>
      </c>
    </row>
    <row r="54" spans="1:4" ht="25.5">
      <c r="A54" s="1"/>
      <c r="B54" s="15" t="s">
        <v>36</v>
      </c>
      <c r="C54" s="16" t="s">
        <v>99</v>
      </c>
      <c r="D54" s="17" t="s">
        <v>10</v>
      </c>
    </row>
    <row r="55" spans="1:4" ht="15">
      <c r="A55" s="1"/>
      <c r="B55" s="15" t="s">
        <v>38</v>
      </c>
      <c r="C55" s="16" t="s">
        <v>100</v>
      </c>
      <c r="D55" s="17" t="s">
        <v>10</v>
      </c>
    </row>
    <row r="56" spans="1:4" ht="25.5">
      <c r="A56" s="1"/>
      <c r="B56" s="15" t="s">
        <v>40</v>
      </c>
      <c r="C56" s="16" t="s">
        <v>101</v>
      </c>
      <c r="D56" s="14" t="s">
        <v>102</v>
      </c>
    </row>
    <row r="57" spans="1:4" ht="25.5">
      <c r="A57" s="1"/>
      <c r="B57" s="15" t="s">
        <v>42</v>
      </c>
      <c r="C57" s="16" t="s">
        <v>103</v>
      </c>
      <c r="D57" s="17" t="s">
        <v>10</v>
      </c>
    </row>
    <row r="58" spans="1:4" ht="38.25">
      <c r="A58" s="1"/>
      <c r="B58" s="15" t="s">
        <v>45</v>
      </c>
      <c r="C58" s="16" t="s">
        <v>104</v>
      </c>
      <c r="D58" s="17" t="s">
        <v>10</v>
      </c>
    </row>
    <row r="59" spans="1:4" ht="25.5">
      <c r="A59" s="1"/>
      <c r="B59" s="15" t="s">
        <v>48</v>
      </c>
      <c r="C59" s="16" t="s">
        <v>105</v>
      </c>
      <c r="D59" s="17" t="s">
        <v>10</v>
      </c>
    </row>
    <row r="60" spans="1:4" ht="25.5">
      <c r="A60" s="1"/>
      <c r="B60" s="15" t="s">
        <v>50</v>
      </c>
      <c r="C60" s="16" t="s">
        <v>106</v>
      </c>
      <c r="D60" s="17" t="s">
        <v>10</v>
      </c>
    </row>
    <row r="61" spans="1:4" ht="25.5">
      <c r="A61" s="1"/>
      <c r="B61" s="15" t="s">
        <v>52</v>
      </c>
      <c r="C61" s="16" t="s">
        <v>107</v>
      </c>
      <c r="D61" s="17" t="s">
        <v>10</v>
      </c>
    </row>
    <row r="62" spans="1:4" ht="38.25">
      <c r="A62" s="1"/>
      <c r="B62" s="15" t="s">
        <v>54</v>
      </c>
      <c r="C62" s="16" t="s">
        <v>108</v>
      </c>
      <c r="D62" s="17" t="s">
        <v>10</v>
      </c>
    </row>
    <row r="63" spans="1:4" ht="25.5">
      <c r="A63" s="1"/>
      <c r="B63" s="15" t="s">
        <v>56</v>
      </c>
      <c r="C63" s="16" t="s">
        <v>109</v>
      </c>
      <c r="D63" s="17" t="s">
        <v>10</v>
      </c>
    </row>
    <row r="64" spans="1:4" ht="38.25">
      <c r="A64" s="1"/>
      <c r="B64" s="15" t="s">
        <v>58</v>
      </c>
      <c r="C64" s="16" t="s">
        <v>110</v>
      </c>
      <c r="D64" s="17" t="s">
        <v>10</v>
      </c>
    </row>
    <row r="65" spans="1:4" ht="25.5">
      <c r="A65" s="1"/>
      <c r="B65" s="15" t="s">
        <v>60</v>
      </c>
      <c r="C65" s="16" t="s">
        <v>111</v>
      </c>
      <c r="D65" s="17" t="s">
        <v>10</v>
      </c>
    </row>
    <row r="66" spans="1:4" ht="15">
      <c r="A66" s="1"/>
      <c r="B66" s="15" t="s">
        <v>62</v>
      </c>
      <c r="C66" s="16" t="s">
        <v>112</v>
      </c>
      <c r="D66" s="17" t="s">
        <v>113</v>
      </c>
    </row>
    <row r="67" spans="1:4" ht="38.25">
      <c r="A67" s="1"/>
      <c r="B67" s="15" t="s">
        <v>65</v>
      </c>
      <c r="C67" s="16" t="s">
        <v>114</v>
      </c>
      <c r="D67" s="17" t="s">
        <v>10</v>
      </c>
    </row>
    <row r="68" spans="1:4" ht="25.5">
      <c r="A68" s="1"/>
      <c r="B68" s="15" t="s">
        <v>67</v>
      </c>
      <c r="C68" s="16" t="s">
        <v>115</v>
      </c>
      <c r="D68" s="14" t="s">
        <v>116</v>
      </c>
    </row>
    <row r="69" spans="1:4" ht="38.25">
      <c r="A69" s="1"/>
      <c r="B69" s="15" t="s">
        <v>69</v>
      </c>
      <c r="C69" s="16" t="s">
        <v>117</v>
      </c>
      <c r="D69" s="14" t="s">
        <v>118</v>
      </c>
    </row>
    <row r="70" spans="1:4" ht="25.5">
      <c r="A70" s="1"/>
      <c r="B70" s="15" t="s">
        <v>71</v>
      </c>
      <c r="C70" s="16" t="s">
        <v>119</v>
      </c>
      <c r="D70" s="17" t="s">
        <v>10</v>
      </c>
    </row>
    <row r="71" spans="1:4" ht="25.5">
      <c r="A71" s="1"/>
      <c r="B71" s="15" t="s">
        <v>73</v>
      </c>
      <c r="C71" s="16" t="s">
        <v>120</v>
      </c>
      <c r="D71" s="17" t="s">
        <v>10</v>
      </c>
    </row>
    <row r="72" spans="1:4" ht="51">
      <c r="A72" s="1"/>
      <c r="B72" s="15" t="s">
        <v>76</v>
      </c>
      <c r="C72" s="16" t="s">
        <v>121</v>
      </c>
      <c r="D72" s="14" t="s">
        <v>122</v>
      </c>
    </row>
    <row r="73" spans="1:4" ht="38.25">
      <c r="A73" s="1"/>
      <c r="B73" s="15" t="s">
        <v>78</v>
      </c>
      <c r="C73" s="16" t="s">
        <v>123</v>
      </c>
      <c r="D73" s="14" t="s">
        <v>124</v>
      </c>
    </row>
    <row r="74" spans="1:4" ht="38.25">
      <c r="A74" s="1"/>
      <c r="B74" s="15" t="s">
        <v>125</v>
      </c>
      <c r="C74" s="16" t="s">
        <v>126</v>
      </c>
      <c r="D74" s="17" t="s">
        <v>10</v>
      </c>
    </row>
    <row r="75" spans="1:4" ht="38.25">
      <c r="A75" s="1"/>
      <c r="B75" s="15" t="s">
        <v>127</v>
      </c>
      <c r="C75" s="16" t="s">
        <v>128</v>
      </c>
      <c r="D75" s="17" t="s">
        <v>10</v>
      </c>
    </row>
    <row r="76" spans="1:4" ht="38.25">
      <c r="A76" s="1"/>
      <c r="B76" s="18" t="s">
        <v>129</v>
      </c>
      <c r="C76" s="19" t="s">
        <v>130</v>
      </c>
      <c r="D76" s="17" t="s">
        <v>10</v>
      </c>
    </row>
    <row r="77" spans="1:4" ht="15">
      <c r="A77" s="1"/>
      <c r="B77" s="55" t="s">
        <v>131</v>
      </c>
      <c r="C77" s="56"/>
      <c r="D77" s="54"/>
    </row>
    <row r="78" spans="1:4" ht="38.25">
      <c r="A78" s="1"/>
      <c r="B78" s="12" t="s">
        <v>8</v>
      </c>
      <c r="C78" s="13" t="s">
        <v>132</v>
      </c>
      <c r="D78" s="14" t="s">
        <v>133</v>
      </c>
    </row>
    <row r="79" spans="1:4" ht="25.5">
      <c r="A79" s="1"/>
      <c r="B79" s="15" t="s">
        <v>11</v>
      </c>
      <c r="C79" s="16" t="s">
        <v>134</v>
      </c>
      <c r="D79" s="17" t="s">
        <v>10</v>
      </c>
    </row>
    <row r="80" spans="1:4" ht="63.75">
      <c r="A80" s="1"/>
      <c r="B80" s="15" t="s">
        <v>14</v>
      </c>
      <c r="C80" s="16" t="s">
        <v>135</v>
      </c>
      <c r="D80" s="14" t="s">
        <v>136</v>
      </c>
    </row>
    <row r="81" spans="1:4" ht="38.25">
      <c r="A81" s="1"/>
      <c r="B81" s="15" t="s">
        <v>17</v>
      </c>
      <c r="C81" s="16" t="s">
        <v>137</v>
      </c>
      <c r="D81" s="14" t="s">
        <v>138</v>
      </c>
    </row>
    <row r="82" spans="1:4" ht="38.25">
      <c r="A82" s="1"/>
      <c r="B82" s="15" t="s">
        <v>20</v>
      </c>
      <c r="C82" s="16" t="s">
        <v>139</v>
      </c>
      <c r="D82" s="14" t="s">
        <v>140</v>
      </c>
    </row>
    <row r="83" spans="1:4" ht="51">
      <c r="A83" s="1"/>
      <c r="B83" s="15" t="s">
        <v>22</v>
      </c>
      <c r="C83" s="16" t="s">
        <v>141</v>
      </c>
      <c r="D83" s="14" t="s">
        <v>138</v>
      </c>
    </row>
    <row r="84" spans="1:4" ht="38.25">
      <c r="A84" s="1"/>
      <c r="B84" s="15" t="s">
        <v>24</v>
      </c>
      <c r="C84" s="16" t="s">
        <v>142</v>
      </c>
      <c r="D84" s="14" t="s">
        <v>138</v>
      </c>
    </row>
    <row r="85" spans="1:4" ht="38.25">
      <c r="A85" s="1"/>
      <c r="B85" s="15" t="s">
        <v>26</v>
      </c>
      <c r="C85" s="16" t="s">
        <v>143</v>
      </c>
      <c r="D85" s="14" t="s">
        <v>144</v>
      </c>
    </row>
    <row r="86" spans="1:4" ht="38.25">
      <c r="A86" s="1"/>
      <c r="B86" s="15" t="s">
        <v>28</v>
      </c>
      <c r="C86" s="16" t="s">
        <v>145</v>
      </c>
      <c r="D86" s="14" t="s">
        <v>146</v>
      </c>
    </row>
    <row r="87" spans="1:4" ht="25.5">
      <c r="A87" s="1"/>
      <c r="B87" s="15" t="s">
        <v>30</v>
      </c>
      <c r="C87" s="16" t="s">
        <v>147</v>
      </c>
      <c r="D87" s="14" t="s">
        <v>138</v>
      </c>
    </row>
    <row r="88" spans="1:4" ht="25.5">
      <c r="A88" s="1"/>
      <c r="B88" s="15" t="s">
        <v>32</v>
      </c>
      <c r="C88" s="16" t="s">
        <v>148</v>
      </c>
      <c r="D88" s="14" t="s">
        <v>149</v>
      </c>
    </row>
    <row r="89" spans="1:4" ht="25.5">
      <c r="A89" s="1"/>
      <c r="B89" s="15" t="s">
        <v>34</v>
      </c>
      <c r="C89" s="16" t="s">
        <v>150</v>
      </c>
      <c r="D89" s="14" t="s">
        <v>138</v>
      </c>
    </row>
    <row r="90" spans="1:4" ht="51">
      <c r="A90" s="1"/>
      <c r="B90" s="15" t="s">
        <v>36</v>
      </c>
      <c r="C90" s="16" t="s">
        <v>151</v>
      </c>
      <c r="D90" s="14" t="s">
        <v>152</v>
      </c>
    </row>
    <row r="91" spans="1:4" ht="51">
      <c r="A91" s="1"/>
      <c r="B91" s="15" t="s">
        <v>38</v>
      </c>
      <c r="C91" s="16" t="s">
        <v>153</v>
      </c>
      <c r="D91" s="14" t="s">
        <v>154</v>
      </c>
    </row>
    <row r="92" spans="1:4" ht="114.75">
      <c r="A92" s="1"/>
      <c r="B92" s="15" t="s">
        <v>40</v>
      </c>
      <c r="C92" s="16" t="s">
        <v>155</v>
      </c>
      <c r="D92" s="14" t="s">
        <v>156</v>
      </c>
    </row>
    <row r="93" spans="1:4" ht="38.25">
      <c r="A93" s="1"/>
      <c r="B93" s="15" t="s">
        <v>42</v>
      </c>
      <c r="C93" s="16" t="s">
        <v>157</v>
      </c>
      <c r="D93" s="14" t="s">
        <v>158</v>
      </c>
    </row>
    <row r="94" spans="1:4" ht="51">
      <c r="A94" s="1"/>
      <c r="B94" s="15" t="s">
        <v>45</v>
      </c>
      <c r="C94" s="16" t="s">
        <v>159</v>
      </c>
      <c r="D94" s="14" t="s">
        <v>160</v>
      </c>
    </row>
    <row r="95" spans="1:4" ht="25.5">
      <c r="A95" s="1"/>
      <c r="B95" s="15" t="s">
        <v>48</v>
      </c>
      <c r="C95" s="16" t="s">
        <v>161</v>
      </c>
      <c r="D95" s="14" t="s">
        <v>162</v>
      </c>
    </row>
    <row r="96" spans="1:4" ht="38.25">
      <c r="A96" s="1"/>
      <c r="B96" s="15" t="s">
        <v>50</v>
      </c>
      <c r="C96" s="16" t="s">
        <v>163</v>
      </c>
      <c r="D96" s="14" t="s">
        <v>164</v>
      </c>
    </row>
    <row r="97" spans="1:4" ht="25.5">
      <c r="A97" s="1"/>
      <c r="B97" s="15" t="s">
        <v>52</v>
      </c>
      <c r="C97" s="16" t="s">
        <v>165</v>
      </c>
      <c r="D97" s="14" t="s">
        <v>164</v>
      </c>
    </row>
    <row r="98" spans="1:4" ht="25.5">
      <c r="A98" s="1"/>
      <c r="B98" s="15" t="s">
        <v>54</v>
      </c>
      <c r="C98" s="16" t="s">
        <v>166</v>
      </c>
      <c r="D98" s="14" t="s">
        <v>164</v>
      </c>
    </row>
    <row r="99" spans="1:4" ht="38.25">
      <c r="A99" s="1"/>
      <c r="B99" s="15" t="s">
        <v>56</v>
      </c>
      <c r="C99" s="16" t="s">
        <v>167</v>
      </c>
      <c r="D99" s="14" t="s">
        <v>138</v>
      </c>
    </row>
    <row r="100" spans="1:4" ht="38.25">
      <c r="A100" s="1"/>
      <c r="B100" s="15" t="s">
        <v>58</v>
      </c>
      <c r="C100" s="16" t="s">
        <v>168</v>
      </c>
      <c r="D100" s="14" t="s">
        <v>138</v>
      </c>
    </row>
    <row r="101" spans="1:4" ht="25.5">
      <c r="A101" s="1"/>
      <c r="B101" s="15" t="s">
        <v>60</v>
      </c>
      <c r="C101" s="16" t="s">
        <v>169</v>
      </c>
      <c r="D101" s="14" t="s">
        <v>138</v>
      </c>
    </row>
    <row r="102" spans="1:4" ht="25.5">
      <c r="A102" s="1"/>
      <c r="B102" s="15" t="s">
        <v>62</v>
      </c>
      <c r="C102" s="16" t="s">
        <v>170</v>
      </c>
      <c r="D102" s="14" t="s">
        <v>138</v>
      </c>
    </row>
    <row r="103" spans="1:4" ht="25.5">
      <c r="A103" s="1"/>
      <c r="B103" s="15" t="s">
        <v>65</v>
      </c>
      <c r="C103" s="16" t="s">
        <v>171</v>
      </c>
      <c r="D103" s="14" t="s">
        <v>172</v>
      </c>
    </row>
    <row r="104" spans="1:4" ht="25.5">
      <c r="A104" s="1"/>
      <c r="B104" s="15" t="s">
        <v>67</v>
      </c>
      <c r="C104" s="16" t="s">
        <v>173</v>
      </c>
      <c r="D104" s="14" t="s">
        <v>174</v>
      </c>
    </row>
    <row r="105" spans="1:4" ht="25.5">
      <c r="A105" s="1"/>
      <c r="B105" s="15" t="s">
        <v>69</v>
      </c>
      <c r="C105" s="16" t="s">
        <v>175</v>
      </c>
      <c r="D105" s="14" t="s">
        <v>176</v>
      </c>
    </row>
    <row r="106" spans="1:4" ht="38.25">
      <c r="A106" s="1"/>
      <c r="B106" s="15" t="s">
        <v>71</v>
      </c>
      <c r="C106" s="16" t="s">
        <v>177</v>
      </c>
      <c r="D106" s="14" t="s">
        <v>178</v>
      </c>
    </row>
    <row r="107" spans="1:4" ht="25.5">
      <c r="A107" s="1"/>
      <c r="B107" s="15" t="s">
        <v>73</v>
      </c>
      <c r="C107" s="16" t="s">
        <v>179</v>
      </c>
      <c r="D107" s="14" t="s">
        <v>138</v>
      </c>
    </row>
    <row r="108" spans="1:4" ht="25.5">
      <c r="A108" s="1"/>
      <c r="B108" s="18" t="s">
        <v>76</v>
      </c>
      <c r="C108" s="19" t="s">
        <v>180</v>
      </c>
      <c r="D108" s="14" t="s">
        <v>138</v>
      </c>
    </row>
    <row r="109" spans="1:4" ht="15">
      <c r="A109" s="1"/>
      <c r="B109" s="52" t="s">
        <v>181</v>
      </c>
      <c r="C109" s="53"/>
      <c r="D109" s="54"/>
    </row>
    <row r="110" spans="1:4" ht="25.5">
      <c r="A110" s="1"/>
      <c r="B110" s="12" t="s">
        <v>8</v>
      </c>
      <c r="C110" s="13" t="s">
        <v>182</v>
      </c>
      <c r="D110" s="14" t="s">
        <v>10</v>
      </c>
    </row>
    <row r="111" spans="1:4" ht="25.5">
      <c r="A111" s="1"/>
      <c r="B111" s="15" t="s">
        <v>11</v>
      </c>
      <c r="C111" s="16" t="s">
        <v>183</v>
      </c>
      <c r="D111" s="14" t="s">
        <v>10</v>
      </c>
    </row>
    <row r="112" spans="1:4" ht="51">
      <c r="A112" s="1"/>
      <c r="B112" s="15" t="s">
        <v>14</v>
      </c>
      <c r="C112" s="16" t="s">
        <v>184</v>
      </c>
      <c r="D112" s="14" t="s">
        <v>185</v>
      </c>
    </row>
    <row r="113" spans="1:4" ht="51">
      <c r="A113" s="1"/>
      <c r="B113" s="15" t="s">
        <v>17</v>
      </c>
      <c r="C113" s="16" t="s">
        <v>186</v>
      </c>
      <c r="D113" s="14" t="s">
        <v>187</v>
      </c>
    </row>
    <row r="114" spans="1:4" ht="38.25">
      <c r="A114" s="1"/>
      <c r="B114" s="15" t="s">
        <v>20</v>
      </c>
      <c r="C114" s="16" t="s">
        <v>188</v>
      </c>
      <c r="D114" s="14" t="s">
        <v>189</v>
      </c>
    </row>
    <row r="115" spans="1:4" ht="25.5">
      <c r="A115" s="1"/>
      <c r="B115" s="15" t="s">
        <v>22</v>
      </c>
      <c r="C115" s="16" t="s">
        <v>190</v>
      </c>
      <c r="D115" s="14" t="s">
        <v>10</v>
      </c>
    </row>
    <row r="116" spans="1:4" ht="38.25">
      <c r="A116" s="1"/>
      <c r="B116" s="15" t="s">
        <v>24</v>
      </c>
      <c r="C116" s="16" t="s">
        <v>191</v>
      </c>
      <c r="D116" s="14" t="s">
        <v>10</v>
      </c>
    </row>
    <row r="117" spans="1:4" ht="38.25">
      <c r="A117" s="1"/>
      <c r="B117" s="15" t="s">
        <v>26</v>
      </c>
      <c r="C117" s="16" t="s">
        <v>192</v>
      </c>
      <c r="D117" s="14" t="s">
        <v>193</v>
      </c>
    </row>
    <row r="118" spans="1:4" ht="51">
      <c r="A118" s="1"/>
      <c r="B118" s="15" t="s">
        <v>28</v>
      </c>
      <c r="C118" s="16" t="s">
        <v>194</v>
      </c>
      <c r="D118" s="14" t="s">
        <v>195</v>
      </c>
    </row>
    <row r="119" spans="1:4" ht="38.25">
      <c r="A119" s="1"/>
      <c r="B119" s="15" t="s">
        <v>30</v>
      </c>
      <c r="C119" s="16" t="s">
        <v>196</v>
      </c>
      <c r="D119" s="14" t="s">
        <v>10</v>
      </c>
    </row>
    <row r="120" spans="1:4" ht="25.5">
      <c r="A120" s="1"/>
      <c r="B120" s="15" t="s">
        <v>32</v>
      </c>
      <c r="C120" s="16" t="s">
        <v>197</v>
      </c>
      <c r="D120" s="14" t="s">
        <v>198</v>
      </c>
    </row>
    <row r="121" spans="1:4" ht="51">
      <c r="A121" s="1"/>
      <c r="B121" s="15" t="s">
        <v>34</v>
      </c>
      <c r="C121" s="16" t="s">
        <v>199</v>
      </c>
      <c r="D121" s="14" t="s">
        <v>200</v>
      </c>
    </row>
    <row r="122" spans="1:4" ht="25.5">
      <c r="A122" s="1"/>
      <c r="B122" s="15" t="s">
        <v>36</v>
      </c>
      <c r="C122" s="16" t="s">
        <v>201</v>
      </c>
      <c r="D122" s="14" t="s">
        <v>202</v>
      </c>
    </row>
    <row r="123" spans="1:4" ht="38.25">
      <c r="A123" s="1"/>
      <c r="B123" s="15" t="s">
        <v>38</v>
      </c>
      <c r="C123" s="16" t="s">
        <v>203</v>
      </c>
      <c r="D123" s="14" t="s">
        <v>10</v>
      </c>
    </row>
    <row r="124" spans="1:4" ht="63.75">
      <c r="A124" s="1"/>
      <c r="B124" s="15" t="s">
        <v>40</v>
      </c>
      <c r="C124" s="16" t="s">
        <v>204</v>
      </c>
      <c r="D124" s="14" t="s">
        <v>205</v>
      </c>
    </row>
    <row r="125" spans="1:4" ht="76.5">
      <c r="A125" s="1"/>
      <c r="B125" s="15" t="s">
        <v>42</v>
      </c>
      <c r="C125" s="16" t="s">
        <v>206</v>
      </c>
      <c r="D125" s="14" t="s">
        <v>207</v>
      </c>
    </row>
    <row r="126" spans="1:4" ht="38.25">
      <c r="A126" s="1"/>
      <c r="B126" s="18" t="s">
        <v>45</v>
      </c>
      <c r="C126" s="19" t="s">
        <v>208</v>
      </c>
      <c r="D126" s="14" t="s">
        <v>10</v>
      </c>
    </row>
    <row r="127" spans="1:4" ht="15">
      <c r="A127" s="1"/>
      <c r="B127" s="20"/>
      <c r="C127" s="57" t="s">
        <v>209</v>
      </c>
      <c r="D127" s="57"/>
    </row>
    <row r="128" spans="1:4" ht="15">
      <c r="A128" s="1"/>
      <c r="B128" s="1"/>
      <c r="C128" s="1"/>
      <c r="D128" s="4"/>
    </row>
  </sheetData>
  <sheetProtection/>
  <mergeCells count="5">
    <mergeCell ref="B8:D8"/>
    <mergeCell ref="B41:D41"/>
    <mergeCell ref="B77:D77"/>
    <mergeCell ref="B109:D109"/>
    <mergeCell ref="C127:D127"/>
  </mergeCells>
  <printOptions/>
  <pageMargins left="0.7" right="0.7" top="0.75" bottom="0.75" header="0.3" footer="0.3"/>
  <pageSetup fitToHeight="0"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N140"/>
  <sheetViews>
    <sheetView tabSelected="1" zoomScalePageLayoutView="0" workbookViewId="0" topLeftCell="A76">
      <selection activeCell="E81" sqref="E81"/>
    </sheetView>
  </sheetViews>
  <sheetFormatPr defaultColWidth="9.140625" defaultRowHeight="15"/>
  <cols>
    <col min="1" max="1" width="3.8515625" style="0" customWidth="1"/>
    <col min="2" max="2" width="9.7109375" style="0" customWidth="1"/>
    <col min="3" max="3" width="33.57421875" style="0" customWidth="1"/>
    <col min="4" max="4" width="11.28125" style="0" customWidth="1"/>
    <col min="5" max="5" width="23.57421875" style="0" customWidth="1"/>
    <col min="14" max="14" width="25.140625" style="74" customWidth="1"/>
  </cols>
  <sheetData>
    <row r="1" spans="1:14" ht="15.75">
      <c r="A1" s="21"/>
      <c r="B1" s="21"/>
      <c r="C1" s="21"/>
      <c r="D1" s="21"/>
      <c r="E1" s="22"/>
      <c r="F1" s="22"/>
      <c r="G1" s="23"/>
      <c r="H1" s="22"/>
      <c r="I1" s="22"/>
      <c r="J1" s="22"/>
      <c r="K1" s="21"/>
      <c r="L1" s="24" t="s">
        <v>210</v>
      </c>
      <c r="M1" s="21"/>
      <c r="N1" s="72"/>
    </row>
    <row r="2" spans="1:14" ht="15.75">
      <c r="A2" s="21"/>
      <c r="B2" s="21"/>
      <c r="C2" s="21"/>
      <c r="D2" s="21"/>
      <c r="E2" s="25"/>
      <c r="F2" s="25"/>
      <c r="G2" s="23"/>
      <c r="H2" s="25"/>
      <c r="I2" s="25"/>
      <c r="J2" s="25"/>
      <c r="K2" s="21"/>
      <c r="L2" s="24" t="s">
        <v>211</v>
      </c>
      <c r="M2" s="21"/>
      <c r="N2" s="72"/>
    </row>
    <row r="3" spans="1:14" ht="15.75">
      <c r="A3" s="21"/>
      <c r="B3" s="21"/>
      <c r="C3" s="21"/>
      <c r="D3" s="21"/>
      <c r="E3" s="25"/>
      <c r="F3" s="25"/>
      <c r="G3" s="23"/>
      <c r="H3" s="25"/>
      <c r="I3" s="25"/>
      <c r="J3" s="25"/>
      <c r="K3" s="21"/>
      <c r="L3" s="24" t="s">
        <v>212</v>
      </c>
      <c r="M3" s="21"/>
      <c r="N3" s="72"/>
    </row>
    <row r="4" spans="1:14" ht="15.75">
      <c r="A4" s="21"/>
      <c r="B4" s="21"/>
      <c r="C4" s="21"/>
      <c r="D4" s="21"/>
      <c r="E4" s="25"/>
      <c r="F4" s="25"/>
      <c r="G4" s="23"/>
      <c r="H4" s="25"/>
      <c r="I4" s="25"/>
      <c r="J4" s="25"/>
      <c r="K4" s="21"/>
      <c r="L4" s="24"/>
      <c r="M4" s="21"/>
      <c r="N4" s="72"/>
    </row>
    <row r="5" spans="1:14" ht="15.75">
      <c r="A5" s="21"/>
      <c r="B5" s="26" t="s">
        <v>3</v>
      </c>
      <c r="C5" s="26"/>
      <c r="D5" s="21"/>
      <c r="E5" s="25"/>
      <c r="F5" s="25"/>
      <c r="G5" s="23"/>
      <c r="H5" s="25"/>
      <c r="I5" s="25"/>
      <c r="J5" s="25"/>
      <c r="K5" s="21"/>
      <c r="L5" s="21"/>
      <c r="M5" s="21"/>
      <c r="N5" s="72"/>
    </row>
    <row r="6" spans="1:14" ht="15.75">
      <c r="A6" s="21"/>
      <c r="B6" s="27" t="s">
        <v>213</v>
      </c>
      <c r="C6" s="27"/>
      <c r="D6" s="21"/>
      <c r="E6" s="21"/>
      <c r="F6" s="28"/>
      <c r="G6" s="29"/>
      <c r="H6" s="21"/>
      <c r="I6" s="21"/>
      <c r="J6" s="21"/>
      <c r="K6" s="21"/>
      <c r="L6" s="21"/>
      <c r="M6" s="21"/>
      <c r="N6" s="72"/>
    </row>
    <row r="7" spans="1:14" ht="47.25" customHeight="1">
      <c r="A7" s="21"/>
      <c r="B7" s="60" t="s">
        <v>214</v>
      </c>
      <c r="C7" s="60" t="s">
        <v>215</v>
      </c>
      <c r="D7" s="65" t="s">
        <v>216</v>
      </c>
      <c r="E7" s="66"/>
      <c r="F7" s="66"/>
      <c r="G7" s="66"/>
      <c r="H7" s="67" t="s">
        <v>217</v>
      </c>
      <c r="I7" s="68"/>
      <c r="J7" s="68"/>
      <c r="K7" s="67" t="s">
        <v>218</v>
      </c>
      <c r="L7" s="68"/>
      <c r="M7" s="68"/>
      <c r="N7" s="65" t="s">
        <v>219</v>
      </c>
    </row>
    <row r="8" spans="1:14" ht="55.5" customHeight="1">
      <c r="A8" s="21"/>
      <c r="B8" s="62"/>
      <c r="C8" s="64"/>
      <c r="D8" s="60" t="s">
        <v>220</v>
      </c>
      <c r="E8" s="60" t="s">
        <v>221</v>
      </c>
      <c r="F8" s="64" t="s">
        <v>222</v>
      </c>
      <c r="G8" s="69" t="s">
        <v>223</v>
      </c>
      <c r="H8" s="58" t="s">
        <v>224</v>
      </c>
      <c r="I8" s="60" t="s">
        <v>225</v>
      </c>
      <c r="J8" s="59" t="s">
        <v>226</v>
      </c>
      <c r="K8" s="58" t="s">
        <v>224</v>
      </c>
      <c r="L8" s="60" t="s">
        <v>227</v>
      </c>
      <c r="M8" s="59" t="s">
        <v>228</v>
      </c>
      <c r="N8" s="73"/>
    </row>
    <row r="9" spans="1:14" ht="63.75" customHeight="1">
      <c r="A9" s="21"/>
      <c r="B9" s="63"/>
      <c r="C9" s="61"/>
      <c r="D9" s="63"/>
      <c r="E9" s="63"/>
      <c r="F9" s="63"/>
      <c r="G9" s="70"/>
      <c r="H9" s="59"/>
      <c r="I9" s="61"/>
      <c r="J9" s="62"/>
      <c r="K9" s="59"/>
      <c r="L9" s="61"/>
      <c r="M9" s="62"/>
      <c r="N9" s="73"/>
    </row>
    <row r="10" spans="1:14" ht="36">
      <c r="A10" s="21"/>
      <c r="B10" s="30" t="s">
        <v>229</v>
      </c>
      <c r="C10" s="30" t="s">
        <v>230</v>
      </c>
      <c r="D10" s="31"/>
      <c r="E10" s="31"/>
      <c r="F10" s="32"/>
      <c r="G10" s="33"/>
      <c r="H10" s="31"/>
      <c r="I10" s="31"/>
      <c r="J10" s="31"/>
      <c r="K10" s="31"/>
      <c r="L10" s="31"/>
      <c r="M10" s="31"/>
      <c r="N10" s="34"/>
    </row>
    <row r="11" spans="1:14" ht="48">
      <c r="A11" s="21"/>
      <c r="B11" s="30" t="s">
        <v>231</v>
      </c>
      <c r="C11" s="30" t="s">
        <v>232</v>
      </c>
      <c r="D11" s="31"/>
      <c r="E11" s="31"/>
      <c r="F11" s="32"/>
      <c r="G11" s="33"/>
      <c r="H11" s="31"/>
      <c r="I11" s="31"/>
      <c r="J11" s="31"/>
      <c r="K11" s="31"/>
      <c r="L11" s="31"/>
      <c r="M11" s="31"/>
      <c r="N11" s="34"/>
    </row>
    <row r="12" spans="1:14" ht="25.5">
      <c r="A12" s="21"/>
      <c r="B12" s="35"/>
      <c r="C12" s="35"/>
      <c r="D12" s="36" t="s">
        <v>233</v>
      </c>
      <c r="E12" s="36" t="s">
        <v>234</v>
      </c>
      <c r="F12" s="37">
        <v>0</v>
      </c>
      <c r="G12" s="38">
        <v>0</v>
      </c>
      <c r="H12" s="31"/>
      <c r="I12" s="31"/>
      <c r="J12" s="31"/>
      <c r="K12" s="31"/>
      <c r="L12" s="31"/>
      <c r="M12" s="31"/>
      <c r="N12" s="34" t="s">
        <v>235</v>
      </c>
    </row>
    <row r="13" spans="1:14" ht="51">
      <c r="A13" s="21"/>
      <c r="B13" s="35"/>
      <c r="C13" s="35"/>
      <c r="D13" s="36" t="s">
        <v>236</v>
      </c>
      <c r="E13" s="36" t="s">
        <v>237</v>
      </c>
      <c r="F13" s="37">
        <v>0</v>
      </c>
      <c r="G13" s="38">
        <v>0</v>
      </c>
      <c r="H13" s="31"/>
      <c r="I13" s="31"/>
      <c r="J13" s="31"/>
      <c r="K13" s="31"/>
      <c r="L13" s="31"/>
      <c r="M13" s="31"/>
      <c r="N13" s="34" t="s">
        <v>235</v>
      </c>
    </row>
    <row r="14" spans="1:14" ht="48">
      <c r="A14" s="21"/>
      <c r="B14" s="30" t="s">
        <v>238</v>
      </c>
      <c r="C14" s="30" t="s">
        <v>239</v>
      </c>
      <c r="D14" s="31"/>
      <c r="E14" s="31"/>
      <c r="F14" s="32"/>
      <c r="G14" s="33"/>
      <c r="H14" s="31"/>
      <c r="I14" s="31"/>
      <c r="J14" s="31"/>
      <c r="K14" s="31"/>
      <c r="L14" s="31"/>
      <c r="M14" s="31"/>
      <c r="N14" s="34"/>
    </row>
    <row r="15" spans="1:14" ht="25.5">
      <c r="A15" s="21"/>
      <c r="B15" s="35"/>
      <c r="C15" s="35"/>
      <c r="D15" s="39" t="s">
        <v>240</v>
      </c>
      <c r="E15" s="39" t="s">
        <v>241</v>
      </c>
      <c r="F15" s="37">
        <v>4</v>
      </c>
      <c r="G15" s="38">
        <v>4</v>
      </c>
      <c r="H15" s="31"/>
      <c r="I15" s="31"/>
      <c r="J15" s="31"/>
      <c r="K15" s="31"/>
      <c r="L15" s="31"/>
      <c r="M15" s="31"/>
      <c r="N15" s="34"/>
    </row>
    <row r="16" spans="1:14" ht="38.25">
      <c r="A16" s="21"/>
      <c r="B16" s="35"/>
      <c r="C16" s="35"/>
      <c r="D16" s="39" t="s">
        <v>242</v>
      </c>
      <c r="E16" s="39" t="s">
        <v>243</v>
      </c>
      <c r="F16" s="37">
        <v>3</v>
      </c>
      <c r="G16" s="38">
        <v>3</v>
      </c>
      <c r="H16" s="31"/>
      <c r="I16" s="31"/>
      <c r="J16" s="31"/>
      <c r="K16" s="31"/>
      <c r="L16" s="31"/>
      <c r="M16" s="31"/>
      <c r="N16" s="34"/>
    </row>
    <row r="17" spans="1:14" ht="25.5">
      <c r="A17" s="21"/>
      <c r="B17" s="35"/>
      <c r="C17" s="35"/>
      <c r="D17" s="39" t="s">
        <v>244</v>
      </c>
      <c r="E17" s="39" t="s">
        <v>245</v>
      </c>
      <c r="F17" s="37">
        <v>1</v>
      </c>
      <c r="G17" s="38">
        <v>1</v>
      </c>
      <c r="H17" s="31"/>
      <c r="I17" s="31"/>
      <c r="J17" s="31"/>
      <c r="K17" s="31"/>
      <c r="L17" s="31"/>
      <c r="M17" s="31"/>
      <c r="N17" s="34"/>
    </row>
    <row r="18" spans="1:14" ht="38.25">
      <c r="A18" s="21"/>
      <c r="B18" s="35"/>
      <c r="C18" s="35"/>
      <c r="D18" s="39" t="s">
        <v>246</v>
      </c>
      <c r="E18" s="39" t="s">
        <v>247</v>
      </c>
      <c r="F18" s="37">
        <v>2</v>
      </c>
      <c r="G18" s="38">
        <v>2</v>
      </c>
      <c r="H18" s="31"/>
      <c r="I18" s="31"/>
      <c r="J18" s="31"/>
      <c r="K18" s="31"/>
      <c r="L18" s="31"/>
      <c r="M18" s="31"/>
      <c r="N18" s="34"/>
    </row>
    <row r="19" spans="1:14" ht="38.25">
      <c r="A19" s="21"/>
      <c r="B19" s="35"/>
      <c r="C19" s="35"/>
      <c r="D19" s="39" t="s">
        <v>248</v>
      </c>
      <c r="E19" s="39" t="s">
        <v>249</v>
      </c>
      <c r="F19" s="37">
        <v>2</v>
      </c>
      <c r="G19" s="38">
        <v>1</v>
      </c>
      <c r="H19" s="31"/>
      <c r="I19" s="31"/>
      <c r="J19" s="31"/>
      <c r="K19" s="31"/>
      <c r="L19" s="31"/>
      <c r="M19" s="31"/>
      <c r="N19" s="34" t="s">
        <v>250</v>
      </c>
    </row>
    <row r="20" spans="1:14" ht="24">
      <c r="A20" s="21"/>
      <c r="B20" s="30" t="s">
        <v>251</v>
      </c>
      <c r="C20" s="30" t="s">
        <v>252</v>
      </c>
      <c r="D20" s="31"/>
      <c r="E20" s="31"/>
      <c r="F20" s="32"/>
      <c r="G20" s="33"/>
      <c r="H20" s="40"/>
      <c r="I20" s="40"/>
      <c r="J20" s="40"/>
      <c r="K20" s="40"/>
      <c r="L20" s="40"/>
      <c r="M20" s="40"/>
      <c r="N20" s="34"/>
    </row>
    <row r="21" spans="1:14" ht="60">
      <c r="A21" s="21"/>
      <c r="B21" s="31"/>
      <c r="C21" s="31"/>
      <c r="D21" s="36" t="s">
        <v>253</v>
      </c>
      <c r="E21" s="41" t="s">
        <v>254</v>
      </c>
      <c r="F21" s="37">
        <f>VLOOKUP(D21,'[1]ST Lentelė 5'!$A$5:$I$54,9,FALSE)</f>
        <v>70600</v>
      </c>
      <c r="G21" s="38">
        <v>34818.09</v>
      </c>
      <c r="H21" s="42"/>
      <c r="I21" s="42"/>
      <c r="J21" s="42"/>
      <c r="K21" s="42"/>
      <c r="L21" s="42"/>
      <c r="M21" s="42"/>
      <c r="N21" s="71" t="s">
        <v>255</v>
      </c>
    </row>
    <row r="22" spans="1:14" ht="38.25">
      <c r="A22" s="21"/>
      <c r="B22" s="31"/>
      <c r="C22" s="31"/>
      <c r="D22" s="40" t="s">
        <v>256</v>
      </c>
      <c r="E22" s="43" t="s">
        <v>257</v>
      </c>
      <c r="F22" s="37">
        <f>VLOOKUP(D22,'[1]ST Lentelė 5'!$A$5:$I$54,9,FALSE)</f>
        <v>700</v>
      </c>
      <c r="G22" s="38">
        <v>731.64</v>
      </c>
      <c r="H22" s="42"/>
      <c r="I22" s="42"/>
      <c r="J22" s="42"/>
      <c r="K22" s="42"/>
      <c r="L22" s="42"/>
      <c r="M22" s="42"/>
      <c r="N22" s="71"/>
    </row>
    <row r="23" spans="1:14" ht="15">
      <c r="A23" s="21"/>
      <c r="B23" s="30" t="s">
        <v>258</v>
      </c>
      <c r="C23" s="30" t="s">
        <v>259</v>
      </c>
      <c r="D23" s="31"/>
      <c r="E23" s="31"/>
      <c r="F23" s="32"/>
      <c r="G23" s="33"/>
      <c r="H23" s="40"/>
      <c r="I23" s="40"/>
      <c r="J23" s="40"/>
      <c r="K23" s="40"/>
      <c r="L23" s="40"/>
      <c r="M23" s="40"/>
      <c r="N23" s="34"/>
    </row>
    <row r="24" spans="1:14" ht="38.25">
      <c r="A24" s="21"/>
      <c r="B24" s="31"/>
      <c r="C24" s="31"/>
      <c r="D24" s="44" t="s">
        <v>260</v>
      </c>
      <c r="E24" s="43" t="s">
        <v>261</v>
      </c>
      <c r="F24" s="37">
        <f>8583.42+33516</f>
        <v>42099.42</v>
      </c>
      <c r="G24" s="38">
        <f>9007+33610.53</f>
        <v>42617.53</v>
      </c>
      <c r="H24" s="42"/>
      <c r="I24" s="42"/>
      <c r="J24" s="42"/>
      <c r="K24" s="42"/>
      <c r="L24" s="42"/>
      <c r="M24" s="42"/>
      <c r="N24" s="71"/>
    </row>
    <row r="25" spans="1:14" ht="51">
      <c r="A25" s="21"/>
      <c r="B25" s="31"/>
      <c r="C25" s="31"/>
      <c r="D25" s="44" t="s">
        <v>262</v>
      </c>
      <c r="E25" s="43" t="s">
        <v>263</v>
      </c>
      <c r="F25" s="37">
        <v>423.58</v>
      </c>
      <c r="G25" s="38">
        <v>422.43</v>
      </c>
      <c r="H25" s="42"/>
      <c r="I25" s="42"/>
      <c r="J25" s="42"/>
      <c r="K25" s="42"/>
      <c r="L25" s="42"/>
      <c r="M25" s="42"/>
      <c r="N25" s="71"/>
    </row>
    <row r="26" spans="1:14" ht="25.5">
      <c r="A26" s="21"/>
      <c r="B26" s="30" t="s">
        <v>264</v>
      </c>
      <c r="C26" s="45" t="s">
        <v>265</v>
      </c>
      <c r="D26" s="31"/>
      <c r="E26" s="31"/>
      <c r="F26" s="32"/>
      <c r="G26" s="33"/>
      <c r="H26" s="40"/>
      <c r="I26" s="40"/>
      <c r="J26" s="40"/>
      <c r="K26" s="40"/>
      <c r="L26" s="40"/>
      <c r="M26" s="40"/>
      <c r="N26" s="34"/>
    </row>
    <row r="27" spans="1:14" ht="38.25">
      <c r="A27" s="21"/>
      <c r="B27" s="31"/>
      <c r="C27" s="31"/>
      <c r="D27" s="46" t="s">
        <v>260</v>
      </c>
      <c r="E27" s="47" t="s">
        <v>261</v>
      </c>
      <c r="F27" s="37">
        <v>4719.5</v>
      </c>
      <c r="G27" s="38">
        <v>4834</v>
      </c>
      <c r="H27" s="42"/>
      <c r="I27" s="42"/>
      <c r="J27" s="42"/>
      <c r="K27" s="42"/>
      <c r="L27" s="42"/>
      <c r="M27" s="42"/>
      <c r="N27" s="71"/>
    </row>
    <row r="28" spans="1:14" ht="54">
      <c r="A28" s="21"/>
      <c r="B28" s="31"/>
      <c r="C28" s="31"/>
      <c r="D28" s="47" t="s">
        <v>262</v>
      </c>
      <c r="E28" s="47" t="s">
        <v>266</v>
      </c>
      <c r="F28" s="37">
        <v>1757.57</v>
      </c>
      <c r="G28" s="38">
        <v>1909.35</v>
      </c>
      <c r="H28" s="42"/>
      <c r="I28" s="42"/>
      <c r="J28" s="42"/>
      <c r="K28" s="42"/>
      <c r="L28" s="42"/>
      <c r="M28" s="42"/>
      <c r="N28" s="71"/>
    </row>
    <row r="29" spans="1:14" ht="15">
      <c r="A29" s="21"/>
      <c r="B29" s="31"/>
      <c r="C29" s="31"/>
      <c r="D29" s="48"/>
      <c r="E29" s="47" t="s">
        <v>267</v>
      </c>
      <c r="F29" s="49">
        <v>0</v>
      </c>
      <c r="G29" s="38">
        <v>0</v>
      </c>
      <c r="H29" s="31"/>
      <c r="I29" s="31"/>
      <c r="J29" s="31"/>
      <c r="K29" s="31"/>
      <c r="L29" s="31"/>
      <c r="M29" s="31"/>
      <c r="N29" s="34"/>
    </row>
    <row r="30" spans="1:14" ht="25.5">
      <c r="A30" s="21"/>
      <c r="B30" s="31"/>
      <c r="C30" s="31"/>
      <c r="D30" s="48"/>
      <c r="E30" s="47" t="s">
        <v>268</v>
      </c>
      <c r="F30" s="49">
        <v>0</v>
      </c>
      <c r="G30" s="38">
        <v>0</v>
      </c>
      <c r="H30" s="31"/>
      <c r="I30" s="31"/>
      <c r="J30" s="31"/>
      <c r="K30" s="31"/>
      <c r="L30" s="31"/>
      <c r="M30" s="31"/>
      <c r="N30" s="34"/>
    </row>
    <row r="31" spans="1:14" ht="25.5">
      <c r="A31" s="21"/>
      <c r="B31" s="30" t="s">
        <v>269</v>
      </c>
      <c r="C31" s="45" t="s">
        <v>270</v>
      </c>
      <c r="D31" s="50"/>
      <c r="E31" s="31"/>
      <c r="F31" s="32"/>
      <c r="G31" s="33"/>
      <c r="H31" s="40"/>
      <c r="I31" s="40"/>
      <c r="J31" s="40"/>
      <c r="K31" s="40"/>
      <c r="L31" s="40"/>
      <c r="M31" s="40"/>
      <c r="N31" s="34"/>
    </row>
    <row r="32" spans="1:14" ht="38.25">
      <c r="A32" s="21"/>
      <c r="B32" s="31"/>
      <c r="C32" s="31"/>
      <c r="D32" s="46" t="s">
        <v>260</v>
      </c>
      <c r="E32" s="47" t="s">
        <v>261</v>
      </c>
      <c r="F32" s="37">
        <v>8001</v>
      </c>
      <c r="G32" s="38">
        <v>8723</v>
      </c>
      <c r="H32" s="42"/>
      <c r="I32" s="42"/>
      <c r="J32" s="42"/>
      <c r="K32" s="42"/>
      <c r="L32" s="42"/>
      <c r="M32" s="42"/>
      <c r="N32" s="71"/>
    </row>
    <row r="33" spans="1:14" ht="15">
      <c r="A33" s="21"/>
      <c r="B33" s="31"/>
      <c r="C33" s="31"/>
      <c r="D33" s="30"/>
      <c r="E33" s="47" t="s">
        <v>267</v>
      </c>
      <c r="F33" s="49">
        <v>0</v>
      </c>
      <c r="G33" s="38">
        <v>0</v>
      </c>
      <c r="H33" s="31"/>
      <c r="I33" s="31"/>
      <c r="J33" s="31"/>
      <c r="K33" s="31"/>
      <c r="L33" s="31"/>
      <c r="M33" s="31"/>
      <c r="N33" s="34"/>
    </row>
    <row r="34" spans="1:14" ht="25.5">
      <c r="A34" s="21"/>
      <c r="B34" s="31"/>
      <c r="C34" s="31"/>
      <c r="D34" s="30"/>
      <c r="E34" s="47" t="s">
        <v>268</v>
      </c>
      <c r="F34" s="49">
        <v>0</v>
      </c>
      <c r="G34" s="38">
        <v>0</v>
      </c>
      <c r="H34" s="31"/>
      <c r="I34" s="31"/>
      <c r="J34" s="31"/>
      <c r="K34" s="31"/>
      <c r="L34" s="31"/>
      <c r="M34" s="31"/>
      <c r="N34" s="34"/>
    </row>
    <row r="35" spans="1:14" ht="60">
      <c r="A35" s="21"/>
      <c r="B35" s="30" t="s">
        <v>271</v>
      </c>
      <c r="C35" s="30" t="s">
        <v>272</v>
      </c>
      <c r="D35" s="31"/>
      <c r="E35" s="31"/>
      <c r="F35" s="32"/>
      <c r="G35" s="33"/>
      <c r="H35" s="31"/>
      <c r="I35" s="31"/>
      <c r="J35" s="31"/>
      <c r="K35" s="31"/>
      <c r="L35" s="31"/>
      <c r="M35" s="31"/>
      <c r="N35" s="34"/>
    </row>
    <row r="36" spans="1:14" ht="51">
      <c r="A36" s="21"/>
      <c r="B36" s="35"/>
      <c r="C36" s="35"/>
      <c r="D36" s="39" t="s">
        <v>273</v>
      </c>
      <c r="E36" s="39" t="s">
        <v>274</v>
      </c>
      <c r="F36" s="37">
        <v>0</v>
      </c>
      <c r="G36" s="38">
        <v>0</v>
      </c>
      <c r="H36" s="31"/>
      <c r="I36" s="31"/>
      <c r="J36" s="31"/>
      <c r="K36" s="31"/>
      <c r="L36" s="31"/>
      <c r="M36" s="31"/>
      <c r="N36" s="34" t="s">
        <v>235</v>
      </c>
    </row>
    <row r="37" spans="1:14" ht="48">
      <c r="A37" s="21"/>
      <c r="B37" s="30" t="s">
        <v>275</v>
      </c>
      <c r="C37" s="30" t="s">
        <v>276</v>
      </c>
      <c r="D37" s="31"/>
      <c r="E37" s="31"/>
      <c r="F37" s="32"/>
      <c r="G37" s="33"/>
      <c r="H37" s="31"/>
      <c r="I37" s="31"/>
      <c r="J37" s="31"/>
      <c r="K37" s="31"/>
      <c r="L37" s="31"/>
      <c r="M37" s="31"/>
      <c r="N37" s="34"/>
    </row>
    <row r="38" spans="1:14" ht="51">
      <c r="A38" s="21"/>
      <c r="B38" s="35"/>
      <c r="C38" s="35"/>
      <c r="D38" s="36" t="s">
        <v>277</v>
      </c>
      <c r="E38" s="36" t="s">
        <v>278</v>
      </c>
      <c r="F38" s="37">
        <v>0</v>
      </c>
      <c r="G38" s="38">
        <v>0</v>
      </c>
      <c r="H38" s="31"/>
      <c r="I38" s="31"/>
      <c r="J38" s="31"/>
      <c r="K38" s="31"/>
      <c r="L38" s="31"/>
      <c r="M38" s="31"/>
      <c r="N38" s="34" t="s">
        <v>235</v>
      </c>
    </row>
    <row r="39" spans="1:14" ht="38.25">
      <c r="A39" s="21"/>
      <c r="B39" s="35"/>
      <c r="C39" s="35"/>
      <c r="D39" s="36" t="s">
        <v>279</v>
      </c>
      <c r="E39" s="36" t="s">
        <v>280</v>
      </c>
      <c r="F39" s="37">
        <v>0</v>
      </c>
      <c r="G39" s="38">
        <v>0</v>
      </c>
      <c r="H39" s="31"/>
      <c r="I39" s="31"/>
      <c r="J39" s="31"/>
      <c r="K39" s="31"/>
      <c r="L39" s="31"/>
      <c r="M39" s="31"/>
      <c r="N39" s="34" t="s">
        <v>235</v>
      </c>
    </row>
    <row r="40" spans="1:14" ht="60">
      <c r="A40" s="21"/>
      <c r="B40" s="30" t="s">
        <v>281</v>
      </c>
      <c r="C40" s="30" t="s">
        <v>282</v>
      </c>
      <c r="D40" s="31"/>
      <c r="E40" s="31"/>
      <c r="F40" s="32"/>
      <c r="G40" s="33"/>
      <c r="H40" s="31"/>
      <c r="I40" s="31"/>
      <c r="J40" s="31"/>
      <c r="K40" s="31"/>
      <c r="L40" s="31"/>
      <c r="M40" s="31"/>
      <c r="N40" s="34"/>
    </row>
    <row r="41" spans="1:14" ht="38.25">
      <c r="A41" s="21"/>
      <c r="B41" s="35"/>
      <c r="C41" s="35"/>
      <c r="D41" s="39" t="s">
        <v>283</v>
      </c>
      <c r="E41" s="39" t="s">
        <v>284</v>
      </c>
      <c r="F41" s="37">
        <v>7</v>
      </c>
      <c r="G41" s="38">
        <v>5</v>
      </c>
      <c r="H41" s="31"/>
      <c r="I41" s="31"/>
      <c r="J41" s="31"/>
      <c r="K41" s="31"/>
      <c r="L41" s="31"/>
      <c r="M41" s="31"/>
      <c r="N41" s="34"/>
    </row>
    <row r="42" spans="1:14" ht="25.5">
      <c r="A42" s="21"/>
      <c r="B42" s="35"/>
      <c r="C42" s="35"/>
      <c r="D42" s="39" t="s">
        <v>285</v>
      </c>
      <c r="E42" s="39" t="s">
        <v>286</v>
      </c>
      <c r="F42" s="37">
        <v>0</v>
      </c>
      <c r="G42" s="38">
        <v>0</v>
      </c>
      <c r="H42" s="31"/>
      <c r="I42" s="31"/>
      <c r="J42" s="31"/>
      <c r="K42" s="31"/>
      <c r="L42" s="31"/>
      <c r="M42" s="31"/>
      <c r="N42" s="34" t="s">
        <v>235</v>
      </c>
    </row>
    <row r="43" spans="1:14" ht="24">
      <c r="A43" s="21"/>
      <c r="B43" s="30" t="s">
        <v>287</v>
      </c>
      <c r="C43" s="30" t="s">
        <v>288</v>
      </c>
      <c r="D43" s="31"/>
      <c r="E43" s="31"/>
      <c r="F43" s="32"/>
      <c r="G43" s="33"/>
      <c r="H43" s="40"/>
      <c r="I43" s="40"/>
      <c r="J43" s="40"/>
      <c r="K43" s="40"/>
      <c r="L43" s="40"/>
      <c r="M43" s="40"/>
      <c r="N43" s="34"/>
    </row>
    <row r="44" spans="1:14" ht="48">
      <c r="A44" s="21"/>
      <c r="B44" s="31"/>
      <c r="C44" s="31"/>
      <c r="D44" s="47" t="s">
        <v>289</v>
      </c>
      <c r="E44" s="47" t="s">
        <v>290</v>
      </c>
      <c r="F44" s="37">
        <f>VLOOKUP(D44,'[1]ST Lentelė 5'!$A$5:$I$54,9,FALSE)</f>
        <v>5</v>
      </c>
      <c r="G44" s="38">
        <v>0</v>
      </c>
      <c r="H44" s="42"/>
      <c r="I44" s="42"/>
      <c r="J44" s="42"/>
      <c r="K44" s="42"/>
      <c r="L44" s="42"/>
      <c r="M44" s="42"/>
      <c r="N44" s="71" t="s">
        <v>291</v>
      </c>
    </row>
    <row r="45" spans="1:14" ht="25.5">
      <c r="A45" s="21"/>
      <c r="B45" s="31"/>
      <c r="C45" s="31"/>
      <c r="D45" s="46" t="s">
        <v>292</v>
      </c>
      <c r="E45" s="47" t="s">
        <v>293</v>
      </c>
      <c r="F45" s="37">
        <f>VLOOKUP(D45,'[1]ST Lentelė 5'!$A$5:$I$54,9,FALSE)</f>
        <v>2.3</v>
      </c>
      <c r="G45" s="38">
        <f>0.21+2.09</f>
        <v>2.3</v>
      </c>
      <c r="H45" s="42"/>
      <c r="I45" s="42"/>
      <c r="J45" s="42"/>
      <c r="K45" s="42"/>
      <c r="L45" s="42"/>
      <c r="M45" s="42"/>
      <c r="N45" s="71"/>
    </row>
    <row r="46" spans="1:14" ht="25.5">
      <c r="A46" s="21"/>
      <c r="B46" s="31"/>
      <c r="C46" s="31"/>
      <c r="D46" s="46" t="s">
        <v>294</v>
      </c>
      <c r="E46" s="47" t="s">
        <v>295</v>
      </c>
      <c r="F46" s="37">
        <f>VLOOKUP(D46,'[1]ST Lentelė 5'!$A$5:$I$54,9,FALSE)</f>
        <v>0.51</v>
      </c>
      <c r="G46" s="38">
        <v>0.51</v>
      </c>
      <c r="H46" s="42"/>
      <c r="I46" s="42"/>
      <c r="J46" s="42"/>
      <c r="K46" s="42"/>
      <c r="L46" s="42"/>
      <c r="M46" s="42"/>
      <c r="N46" s="71"/>
    </row>
    <row r="47" spans="1:14" ht="24">
      <c r="A47" s="21"/>
      <c r="B47" s="30" t="s">
        <v>296</v>
      </c>
      <c r="C47" s="30" t="s">
        <v>297</v>
      </c>
      <c r="D47" s="50"/>
      <c r="E47" s="50"/>
      <c r="F47" s="32"/>
      <c r="G47" s="33"/>
      <c r="H47" s="40"/>
      <c r="I47" s="40"/>
      <c r="J47" s="40"/>
      <c r="K47" s="40"/>
      <c r="L47" s="40"/>
      <c r="M47" s="40"/>
      <c r="N47" s="34"/>
    </row>
    <row r="48" spans="1:14" ht="25.5">
      <c r="A48" s="21"/>
      <c r="B48" s="31"/>
      <c r="C48" s="31"/>
      <c r="D48" s="46" t="s">
        <v>298</v>
      </c>
      <c r="E48" s="47" t="s">
        <v>299</v>
      </c>
      <c r="F48" s="37">
        <f>VLOOKUP(D48,'[1]ST Lentelė 5'!$A$5:$I$54,9,FALSE)</f>
        <v>0</v>
      </c>
      <c r="G48" s="38">
        <v>0</v>
      </c>
      <c r="H48" s="42"/>
      <c r="I48" s="42"/>
      <c r="J48" s="42"/>
      <c r="K48" s="42"/>
      <c r="L48" s="42"/>
      <c r="M48" s="42"/>
      <c r="N48" s="71"/>
    </row>
    <row r="49" spans="1:14" ht="25.5">
      <c r="A49" s="21"/>
      <c r="B49" s="31"/>
      <c r="C49" s="31"/>
      <c r="D49" s="46" t="s">
        <v>300</v>
      </c>
      <c r="E49" s="47" t="s">
        <v>301</v>
      </c>
      <c r="F49" s="37">
        <f>VLOOKUP(D49,'[1]ST Lentelė 5'!$A$5:$I$54,9,FALSE)</f>
        <v>1</v>
      </c>
      <c r="G49" s="38">
        <v>1</v>
      </c>
      <c r="H49" s="42"/>
      <c r="I49" s="42"/>
      <c r="J49" s="42"/>
      <c r="K49" s="42"/>
      <c r="L49" s="42"/>
      <c r="M49" s="42"/>
      <c r="N49" s="71"/>
    </row>
    <row r="50" spans="1:14" ht="25.5">
      <c r="A50" s="21"/>
      <c r="B50" s="31"/>
      <c r="C50" s="31"/>
      <c r="D50" s="46" t="s">
        <v>302</v>
      </c>
      <c r="E50" s="47" t="s">
        <v>303</v>
      </c>
      <c r="F50" s="37">
        <f>VLOOKUP(D50,'[1]ST Lentelė 5'!$A$5:$I$54,9,FALSE)</f>
        <v>0</v>
      </c>
      <c r="G50" s="38">
        <v>0</v>
      </c>
      <c r="H50" s="42"/>
      <c r="I50" s="42"/>
      <c r="J50" s="42"/>
      <c r="K50" s="42"/>
      <c r="L50" s="42"/>
      <c r="M50" s="42"/>
      <c r="N50" s="71"/>
    </row>
    <row r="51" spans="1:14" ht="24">
      <c r="A51" s="21"/>
      <c r="B51" s="30" t="s">
        <v>304</v>
      </c>
      <c r="C51" s="30" t="s">
        <v>305</v>
      </c>
      <c r="D51" s="50"/>
      <c r="E51" s="50"/>
      <c r="F51" s="32"/>
      <c r="G51" s="33"/>
      <c r="H51" s="40"/>
      <c r="I51" s="40"/>
      <c r="J51" s="40"/>
      <c r="K51" s="40"/>
      <c r="L51" s="40"/>
      <c r="M51" s="40"/>
      <c r="N51" s="34"/>
    </row>
    <row r="52" spans="1:14" ht="38.25">
      <c r="A52" s="21"/>
      <c r="B52" s="31"/>
      <c r="C52" s="31"/>
      <c r="D52" s="46" t="s">
        <v>306</v>
      </c>
      <c r="E52" s="47" t="s">
        <v>307</v>
      </c>
      <c r="F52" s="37">
        <f>VLOOKUP(D52,'[1]ST Lentelė 5'!$A$5:$I$54,9,FALSE)</f>
        <v>1.51</v>
      </c>
      <c r="G52" s="38">
        <f>0.54+1.4</f>
        <v>1.94</v>
      </c>
      <c r="H52" s="42"/>
      <c r="I52" s="42"/>
      <c r="J52" s="42"/>
      <c r="K52" s="42"/>
      <c r="L52" s="42"/>
      <c r="M52" s="42"/>
      <c r="N52" s="71"/>
    </row>
    <row r="53" spans="1:14" ht="38.25">
      <c r="A53" s="21"/>
      <c r="B53" s="31"/>
      <c r="C53" s="31"/>
      <c r="D53" s="46" t="s">
        <v>308</v>
      </c>
      <c r="E53" s="47" t="s">
        <v>309</v>
      </c>
      <c r="F53" s="37">
        <f>VLOOKUP(D53,'[1]ST Lentelė 5'!$A$5:$I$54,9,FALSE)</f>
        <v>1</v>
      </c>
      <c r="G53" s="38">
        <v>1.26</v>
      </c>
      <c r="H53" s="42"/>
      <c r="I53" s="42"/>
      <c r="J53" s="42"/>
      <c r="K53" s="42"/>
      <c r="L53" s="42"/>
      <c r="M53" s="42"/>
      <c r="N53" s="71"/>
    </row>
    <row r="54" spans="1:14" ht="24">
      <c r="A54" s="21"/>
      <c r="B54" s="30" t="s">
        <v>310</v>
      </c>
      <c r="C54" s="30" t="s">
        <v>311</v>
      </c>
      <c r="D54" s="50"/>
      <c r="E54" s="50"/>
      <c r="F54" s="32"/>
      <c r="G54" s="33"/>
      <c r="H54" s="40"/>
      <c r="I54" s="40"/>
      <c r="J54" s="40"/>
      <c r="K54" s="40"/>
      <c r="L54" s="40"/>
      <c r="M54" s="40"/>
      <c r="N54" s="34"/>
    </row>
    <row r="55" spans="1:14" ht="38.25">
      <c r="A55" s="21"/>
      <c r="B55" s="31"/>
      <c r="C55" s="31"/>
      <c r="D55" s="46" t="s">
        <v>312</v>
      </c>
      <c r="E55" s="47" t="s">
        <v>313</v>
      </c>
      <c r="F55" s="37">
        <f>VLOOKUP(D55,'[1]ST Lentelė 5'!$A$5:$I$54,9,FALSE)</f>
        <v>0</v>
      </c>
      <c r="G55" s="38">
        <v>3</v>
      </c>
      <c r="H55" s="42"/>
      <c r="I55" s="42"/>
      <c r="J55" s="42"/>
      <c r="K55" s="42"/>
      <c r="L55" s="42"/>
      <c r="M55" s="42"/>
      <c r="N55" s="71"/>
    </row>
    <row r="56" spans="1:14" ht="60">
      <c r="A56" s="21"/>
      <c r="B56" s="30" t="s">
        <v>314</v>
      </c>
      <c r="C56" s="30" t="s">
        <v>315</v>
      </c>
      <c r="D56" s="31"/>
      <c r="E56" s="31"/>
      <c r="F56" s="32"/>
      <c r="G56" s="33"/>
      <c r="H56" s="31"/>
      <c r="I56" s="31"/>
      <c r="J56" s="31"/>
      <c r="K56" s="31"/>
      <c r="L56" s="31"/>
      <c r="M56" s="31"/>
      <c r="N56" s="34"/>
    </row>
    <row r="57" spans="1:14" ht="72">
      <c r="A57" s="21"/>
      <c r="B57" s="35"/>
      <c r="C57" s="35"/>
      <c r="D57" s="36" t="s">
        <v>316</v>
      </c>
      <c r="E57" s="36" t="s">
        <v>317</v>
      </c>
      <c r="F57" s="37">
        <v>4</v>
      </c>
      <c r="G57" s="38">
        <v>2</v>
      </c>
      <c r="H57" s="31"/>
      <c r="I57" s="31"/>
      <c r="J57" s="31"/>
      <c r="K57" s="31"/>
      <c r="L57" s="31"/>
      <c r="M57" s="31"/>
      <c r="N57" s="34" t="s">
        <v>318</v>
      </c>
    </row>
    <row r="58" spans="1:14" ht="72">
      <c r="A58" s="21"/>
      <c r="B58" s="35"/>
      <c r="C58" s="35"/>
      <c r="D58" s="36" t="s">
        <v>319</v>
      </c>
      <c r="E58" s="36" t="s">
        <v>320</v>
      </c>
      <c r="F58" s="37">
        <v>2</v>
      </c>
      <c r="G58" s="38">
        <v>0</v>
      </c>
      <c r="H58" s="31"/>
      <c r="I58" s="31"/>
      <c r="J58" s="31"/>
      <c r="K58" s="31"/>
      <c r="L58" s="31"/>
      <c r="M58" s="31"/>
      <c r="N58" s="34" t="s">
        <v>321</v>
      </c>
    </row>
    <row r="59" spans="1:14" ht="24">
      <c r="A59" s="21"/>
      <c r="B59" s="30" t="s">
        <v>322</v>
      </c>
      <c r="C59" s="30" t="s">
        <v>323</v>
      </c>
      <c r="D59" s="31"/>
      <c r="E59" s="31"/>
      <c r="F59" s="32"/>
      <c r="G59" s="33"/>
      <c r="H59" s="40"/>
      <c r="I59" s="40"/>
      <c r="J59" s="40"/>
      <c r="K59" s="40"/>
      <c r="L59" s="40"/>
      <c r="M59" s="40"/>
      <c r="N59" s="34"/>
    </row>
    <row r="60" spans="1:14" ht="72">
      <c r="A60" s="21"/>
      <c r="B60" s="35"/>
      <c r="C60" s="35"/>
      <c r="D60" s="36" t="s">
        <v>324</v>
      </c>
      <c r="E60" s="36" t="s">
        <v>325</v>
      </c>
      <c r="F60" s="37">
        <f>VLOOKUP(D60,'[1]ST Lentelė 5'!$A$5:$I$54,9,FALSE)</f>
        <v>2</v>
      </c>
      <c r="G60" s="38">
        <v>0</v>
      </c>
      <c r="H60" s="31"/>
      <c r="I60" s="31"/>
      <c r="J60" s="31"/>
      <c r="K60" s="31"/>
      <c r="L60" s="31"/>
      <c r="M60" s="31"/>
      <c r="N60" s="34" t="s">
        <v>321</v>
      </c>
    </row>
    <row r="61" spans="1:14" ht="24">
      <c r="A61" s="21"/>
      <c r="B61" s="30" t="s">
        <v>326</v>
      </c>
      <c r="C61" s="30" t="s">
        <v>327</v>
      </c>
      <c r="D61" s="31"/>
      <c r="E61" s="31"/>
      <c r="F61" s="32"/>
      <c r="G61" s="33"/>
      <c r="H61" s="40"/>
      <c r="I61" s="40"/>
      <c r="J61" s="40"/>
      <c r="K61" s="40"/>
      <c r="L61" s="40"/>
      <c r="M61" s="40"/>
      <c r="N61" s="34"/>
    </row>
    <row r="62" spans="1:14" ht="51">
      <c r="A62" s="21"/>
      <c r="B62" s="35"/>
      <c r="C62" s="35"/>
      <c r="D62" s="36" t="s">
        <v>328</v>
      </c>
      <c r="E62" s="36" t="s">
        <v>329</v>
      </c>
      <c r="F62" s="37">
        <f>VLOOKUP(D62,'[1]ST Lentelė 5'!$A$5:$I$54,9,FALSE)</f>
        <v>4</v>
      </c>
      <c r="G62" s="38">
        <v>2</v>
      </c>
      <c r="H62" s="31"/>
      <c r="I62" s="31"/>
      <c r="J62" s="31"/>
      <c r="K62" s="31"/>
      <c r="L62" s="31"/>
      <c r="M62" s="31"/>
      <c r="N62" s="34" t="s">
        <v>330</v>
      </c>
    </row>
    <row r="63" spans="1:14" ht="76.5">
      <c r="A63" s="21"/>
      <c r="B63" s="35"/>
      <c r="C63" s="35"/>
      <c r="D63" s="36" t="s">
        <v>331</v>
      </c>
      <c r="E63" s="36" t="s">
        <v>332</v>
      </c>
      <c r="F63" s="37">
        <f>VLOOKUP(D63,'[1]ST Lentelė 5'!$A$5:$I$54,9,FALSE)</f>
        <v>8850</v>
      </c>
      <c r="G63" s="38">
        <v>7600</v>
      </c>
      <c r="H63" s="31"/>
      <c r="I63" s="31"/>
      <c r="J63" s="31"/>
      <c r="K63" s="31"/>
      <c r="L63" s="31"/>
      <c r="M63" s="31"/>
      <c r="N63" s="34"/>
    </row>
    <row r="64" spans="1:14" ht="72">
      <c r="A64" s="21"/>
      <c r="B64" s="30" t="s">
        <v>333</v>
      </c>
      <c r="C64" s="30" t="s">
        <v>334</v>
      </c>
      <c r="D64" s="31"/>
      <c r="E64" s="31"/>
      <c r="F64" s="32"/>
      <c r="G64" s="33"/>
      <c r="H64" s="31"/>
      <c r="I64" s="31"/>
      <c r="J64" s="31"/>
      <c r="K64" s="31"/>
      <c r="L64" s="31"/>
      <c r="M64" s="31"/>
      <c r="N64" s="34"/>
    </row>
    <row r="65" spans="1:14" ht="25.5">
      <c r="A65" s="21"/>
      <c r="B65" s="35"/>
      <c r="C65" s="35"/>
      <c r="D65" s="36" t="s">
        <v>335</v>
      </c>
      <c r="E65" s="36" t="s">
        <v>336</v>
      </c>
      <c r="F65" s="37">
        <v>0</v>
      </c>
      <c r="G65" s="38">
        <v>0</v>
      </c>
      <c r="H65" s="31"/>
      <c r="I65" s="31"/>
      <c r="J65" s="31"/>
      <c r="K65" s="31"/>
      <c r="L65" s="31"/>
      <c r="M65" s="31"/>
      <c r="N65" s="34" t="s">
        <v>235</v>
      </c>
    </row>
    <row r="66" spans="1:14" ht="36">
      <c r="A66" s="21"/>
      <c r="B66" s="30" t="s">
        <v>337</v>
      </c>
      <c r="C66" s="30" t="s">
        <v>338</v>
      </c>
      <c r="D66" s="31"/>
      <c r="E66" s="31"/>
      <c r="F66" s="32"/>
      <c r="G66" s="33"/>
      <c r="H66" s="40"/>
      <c r="I66" s="40"/>
      <c r="J66" s="40"/>
      <c r="K66" s="40"/>
      <c r="L66" s="40"/>
      <c r="M66" s="40"/>
      <c r="N66" s="34"/>
    </row>
    <row r="67" spans="1:14" ht="25.5">
      <c r="A67" s="21"/>
      <c r="B67" s="35"/>
      <c r="C67" s="35"/>
      <c r="D67" s="36" t="s">
        <v>339</v>
      </c>
      <c r="E67" s="36" t="s">
        <v>340</v>
      </c>
      <c r="F67" s="37">
        <f>VLOOKUP(D67,'[1]ST Lentelė 5'!$A$5:$I$54,9,FALSE)</f>
        <v>80</v>
      </c>
      <c r="G67" s="38">
        <v>287</v>
      </c>
      <c r="H67" s="31"/>
      <c r="I67" s="31"/>
      <c r="J67" s="31"/>
      <c r="K67" s="31"/>
      <c r="L67" s="31"/>
      <c r="M67" s="31"/>
      <c r="N67" s="34"/>
    </row>
    <row r="68" spans="1:14" ht="24">
      <c r="A68" s="21"/>
      <c r="B68" s="30" t="s">
        <v>11</v>
      </c>
      <c r="C68" s="30" t="s">
        <v>341</v>
      </c>
      <c r="D68" s="31"/>
      <c r="E68" s="31"/>
      <c r="F68" s="32"/>
      <c r="G68" s="33"/>
      <c r="H68" s="31"/>
      <c r="I68" s="31"/>
      <c r="J68" s="31"/>
      <c r="K68" s="31"/>
      <c r="L68" s="31"/>
      <c r="M68" s="31"/>
      <c r="N68" s="34"/>
    </row>
    <row r="69" spans="1:14" ht="48">
      <c r="A69" s="21"/>
      <c r="B69" s="30" t="s">
        <v>342</v>
      </c>
      <c r="C69" s="30" t="s">
        <v>343</v>
      </c>
      <c r="D69" s="31"/>
      <c r="E69" s="31"/>
      <c r="F69" s="32"/>
      <c r="G69" s="33"/>
      <c r="H69" s="31"/>
      <c r="I69" s="31"/>
      <c r="J69" s="31"/>
      <c r="K69" s="31"/>
      <c r="L69" s="31"/>
      <c r="M69" s="31"/>
      <c r="N69" s="34"/>
    </row>
    <row r="70" spans="1:14" ht="51">
      <c r="A70" s="21"/>
      <c r="B70" s="35"/>
      <c r="C70" s="35"/>
      <c r="D70" s="36" t="s">
        <v>344</v>
      </c>
      <c r="E70" s="36" t="s">
        <v>345</v>
      </c>
      <c r="F70" s="37">
        <v>0</v>
      </c>
      <c r="G70" s="38">
        <v>0</v>
      </c>
      <c r="H70" s="31"/>
      <c r="I70" s="31"/>
      <c r="J70" s="31"/>
      <c r="K70" s="31"/>
      <c r="L70" s="31"/>
      <c r="M70" s="31"/>
      <c r="N70" s="34" t="s">
        <v>235</v>
      </c>
    </row>
    <row r="71" spans="1:14" ht="76.5">
      <c r="A71" s="21"/>
      <c r="B71" s="35"/>
      <c r="C71" s="35"/>
      <c r="D71" s="36" t="s">
        <v>346</v>
      </c>
      <c r="E71" s="36" t="s">
        <v>347</v>
      </c>
      <c r="F71" s="37">
        <v>0</v>
      </c>
      <c r="G71" s="38">
        <v>0</v>
      </c>
      <c r="H71" s="31"/>
      <c r="I71" s="31"/>
      <c r="J71" s="31"/>
      <c r="K71" s="31"/>
      <c r="L71" s="31"/>
      <c r="M71" s="31"/>
      <c r="N71" s="34" t="s">
        <v>235</v>
      </c>
    </row>
    <row r="72" spans="1:14" ht="60">
      <c r="A72" s="21"/>
      <c r="B72" s="30" t="s">
        <v>348</v>
      </c>
      <c r="C72" s="30" t="s">
        <v>349</v>
      </c>
      <c r="D72" s="31"/>
      <c r="E72" s="31"/>
      <c r="F72" s="32"/>
      <c r="G72" s="33"/>
      <c r="H72" s="31"/>
      <c r="I72" s="31"/>
      <c r="J72" s="31"/>
      <c r="K72" s="31"/>
      <c r="L72" s="31"/>
      <c r="M72" s="31"/>
      <c r="N72" s="34"/>
    </row>
    <row r="73" spans="1:14" ht="76.5">
      <c r="A73" s="21"/>
      <c r="B73" s="35"/>
      <c r="C73" s="35"/>
      <c r="D73" s="36" t="s">
        <v>350</v>
      </c>
      <c r="E73" s="36" t="s">
        <v>351</v>
      </c>
      <c r="F73" s="37">
        <v>6</v>
      </c>
      <c r="G73" s="38">
        <v>4</v>
      </c>
      <c r="H73" s="31"/>
      <c r="I73" s="31"/>
      <c r="J73" s="31"/>
      <c r="K73" s="31"/>
      <c r="L73" s="31"/>
      <c r="M73" s="31"/>
      <c r="N73" s="34" t="s">
        <v>352</v>
      </c>
    </row>
    <row r="74" spans="1:14" ht="60">
      <c r="A74" s="21"/>
      <c r="B74" s="30" t="s">
        <v>353</v>
      </c>
      <c r="C74" s="30" t="s">
        <v>354</v>
      </c>
      <c r="D74" s="31"/>
      <c r="E74" s="31"/>
      <c r="F74" s="32"/>
      <c r="G74" s="33"/>
      <c r="H74" s="40"/>
      <c r="I74" s="40"/>
      <c r="J74" s="40"/>
      <c r="K74" s="40"/>
      <c r="L74" s="40"/>
      <c r="M74" s="40"/>
      <c r="N74" s="34"/>
    </row>
    <row r="75" spans="1:14" ht="51">
      <c r="A75" s="21"/>
      <c r="B75" s="35"/>
      <c r="C75" s="35"/>
      <c r="D75" s="36" t="s">
        <v>355</v>
      </c>
      <c r="E75" s="36" t="s">
        <v>356</v>
      </c>
      <c r="F75" s="37">
        <v>824</v>
      </c>
      <c r="G75" s="38">
        <v>1900</v>
      </c>
      <c r="H75" s="31"/>
      <c r="I75" s="31"/>
      <c r="J75" s="31"/>
      <c r="K75" s="31"/>
      <c r="L75" s="31"/>
      <c r="M75" s="31"/>
      <c r="N75" s="34"/>
    </row>
    <row r="76" spans="1:14" ht="51">
      <c r="A76" s="21"/>
      <c r="B76" s="35"/>
      <c r="C76" s="35"/>
      <c r="D76" s="36" t="s">
        <v>357</v>
      </c>
      <c r="E76" s="36" t="s">
        <v>358</v>
      </c>
      <c r="F76" s="37">
        <f>VLOOKUP(D76,'[1]ST Lentelė 5'!$A$5:$I$54,9,FALSE)</f>
        <v>2</v>
      </c>
      <c r="G76" s="38">
        <v>2</v>
      </c>
      <c r="H76" s="31"/>
      <c r="I76" s="31"/>
      <c r="J76" s="31"/>
      <c r="K76" s="31"/>
      <c r="L76" s="31"/>
      <c r="M76" s="31"/>
      <c r="N76" s="34"/>
    </row>
    <row r="77" spans="1:14" ht="63.75">
      <c r="A77" s="21"/>
      <c r="B77" s="35"/>
      <c r="C77" s="35"/>
      <c r="D77" s="36" t="s">
        <v>359</v>
      </c>
      <c r="E77" s="36" t="s">
        <v>360</v>
      </c>
      <c r="F77" s="37">
        <v>20</v>
      </c>
      <c r="G77" s="38">
        <v>0</v>
      </c>
      <c r="H77" s="31"/>
      <c r="I77" s="31"/>
      <c r="J77" s="31"/>
      <c r="K77" s="31"/>
      <c r="L77" s="31"/>
      <c r="M77" s="31"/>
      <c r="N77" s="34"/>
    </row>
    <row r="78" spans="1:14" ht="48">
      <c r="A78" s="21"/>
      <c r="B78" s="30" t="s">
        <v>361</v>
      </c>
      <c r="C78" s="30" t="s">
        <v>362</v>
      </c>
      <c r="D78" s="31"/>
      <c r="E78" s="31"/>
      <c r="F78" s="32"/>
      <c r="G78" s="33"/>
      <c r="H78" s="40"/>
      <c r="I78" s="40"/>
      <c r="J78" s="40"/>
      <c r="K78" s="40"/>
      <c r="L78" s="40"/>
      <c r="M78" s="40"/>
      <c r="N78" s="34"/>
    </row>
    <row r="79" spans="1:14" ht="60">
      <c r="A79" s="21"/>
      <c r="B79" s="35"/>
      <c r="C79" s="35"/>
      <c r="D79" s="36" t="s">
        <v>363</v>
      </c>
      <c r="E79" s="36" t="s">
        <v>364</v>
      </c>
      <c r="F79" s="37">
        <f>VLOOKUP(D79,'[1]ST Lentelė 5'!$A$5:$I$54,9,FALSE)</f>
        <v>3</v>
      </c>
      <c r="G79" s="38">
        <v>2</v>
      </c>
      <c r="H79" s="31"/>
      <c r="I79" s="31"/>
      <c r="J79" s="31"/>
      <c r="K79" s="31"/>
      <c r="L79" s="31"/>
      <c r="M79" s="31"/>
      <c r="N79" s="34" t="s">
        <v>365</v>
      </c>
    </row>
    <row r="80" spans="1:14" ht="51">
      <c r="A80" s="21"/>
      <c r="B80" s="35"/>
      <c r="C80" s="35"/>
      <c r="D80" s="36" t="s">
        <v>355</v>
      </c>
      <c r="E80" s="36" t="s">
        <v>356</v>
      </c>
      <c r="F80" s="37">
        <f>342+269</f>
        <v>611</v>
      </c>
      <c r="G80" s="38">
        <f>342+547</f>
        <v>889</v>
      </c>
      <c r="H80" s="31"/>
      <c r="I80" s="31"/>
      <c r="J80" s="31"/>
      <c r="K80" s="31"/>
      <c r="L80" s="31"/>
      <c r="M80" s="31"/>
      <c r="N80" s="34"/>
    </row>
    <row r="81" spans="1:14" ht="36">
      <c r="A81" s="21"/>
      <c r="B81" s="30" t="s">
        <v>366</v>
      </c>
      <c r="C81" s="30" t="s">
        <v>367</v>
      </c>
      <c r="D81" s="31"/>
      <c r="E81" s="31"/>
      <c r="F81" s="32"/>
      <c r="G81" s="33"/>
      <c r="H81" s="40"/>
      <c r="I81" s="40"/>
      <c r="J81" s="40"/>
      <c r="K81" s="40"/>
      <c r="L81" s="40"/>
      <c r="M81" s="40"/>
      <c r="N81" s="34"/>
    </row>
    <row r="82" spans="1:14" ht="51">
      <c r="A82" s="21"/>
      <c r="B82" s="35"/>
      <c r="C82" s="35"/>
      <c r="D82" s="36" t="s">
        <v>355</v>
      </c>
      <c r="E82" s="36" t="s">
        <v>356</v>
      </c>
      <c r="F82" s="37">
        <v>261</v>
      </c>
      <c r="G82" s="38">
        <v>0</v>
      </c>
      <c r="H82" s="31"/>
      <c r="I82" s="31"/>
      <c r="J82" s="31"/>
      <c r="K82" s="31"/>
      <c r="L82" s="31"/>
      <c r="M82" s="31"/>
      <c r="N82" s="34" t="s">
        <v>368</v>
      </c>
    </row>
    <row r="83" spans="1:14" ht="63.75">
      <c r="A83" s="21"/>
      <c r="B83" s="35"/>
      <c r="C83" s="35"/>
      <c r="D83" s="36" t="s">
        <v>359</v>
      </c>
      <c r="E83" s="36" t="s">
        <v>360</v>
      </c>
      <c r="F83" s="37">
        <f>VLOOKUP(D83,'[1]ST Lentelė 5'!$A$5:$I$54,9,FALSE)</f>
        <v>100</v>
      </c>
      <c r="G83" s="38">
        <v>0</v>
      </c>
      <c r="H83" s="31"/>
      <c r="I83" s="31"/>
      <c r="J83" s="31"/>
      <c r="K83" s="31"/>
      <c r="L83" s="31"/>
      <c r="M83" s="31"/>
      <c r="N83" s="34" t="s">
        <v>368</v>
      </c>
    </row>
    <row r="84" spans="1:14" ht="63.75">
      <c r="A84" s="21"/>
      <c r="B84" s="35"/>
      <c r="C84" s="35"/>
      <c r="D84" s="36" t="s">
        <v>369</v>
      </c>
      <c r="E84" s="36" t="s">
        <v>370</v>
      </c>
      <c r="F84" s="37">
        <f>VLOOKUP(D84,'[1]ST Lentelė 5'!$A$5:$I$54,9,FALSE)</f>
        <v>1</v>
      </c>
      <c r="G84" s="38">
        <v>0</v>
      </c>
      <c r="H84" s="31"/>
      <c r="I84" s="31"/>
      <c r="J84" s="31"/>
      <c r="K84" s="31"/>
      <c r="L84" s="31"/>
      <c r="M84" s="31"/>
      <c r="N84" s="34" t="s">
        <v>368</v>
      </c>
    </row>
    <row r="85" spans="1:14" ht="63.75">
      <c r="A85" s="21"/>
      <c r="B85" s="35"/>
      <c r="C85" s="35"/>
      <c r="D85" s="36" t="s">
        <v>371</v>
      </c>
      <c r="E85" s="36" t="s">
        <v>372</v>
      </c>
      <c r="F85" s="37">
        <v>5</v>
      </c>
      <c r="G85" s="38">
        <v>0</v>
      </c>
      <c r="H85" s="31"/>
      <c r="I85" s="31"/>
      <c r="J85" s="31"/>
      <c r="K85" s="31"/>
      <c r="L85" s="31"/>
      <c r="M85" s="31"/>
      <c r="N85" s="34" t="s">
        <v>368</v>
      </c>
    </row>
    <row r="86" spans="1:14" ht="60">
      <c r="A86" s="21"/>
      <c r="B86" s="30" t="s">
        <v>373</v>
      </c>
      <c r="C86" s="30" t="s">
        <v>374</v>
      </c>
      <c r="D86" s="31"/>
      <c r="E86" s="31"/>
      <c r="F86" s="32"/>
      <c r="G86" s="33"/>
      <c r="H86" s="31"/>
      <c r="I86" s="31"/>
      <c r="J86" s="31"/>
      <c r="K86" s="31"/>
      <c r="L86" s="31"/>
      <c r="M86" s="31"/>
      <c r="N86" s="34"/>
    </row>
    <row r="87" spans="1:14" ht="76.5">
      <c r="A87" s="21"/>
      <c r="B87" s="35"/>
      <c r="C87" s="35"/>
      <c r="D87" s="36" t="s">
        <v>375</v>
      </c>
      <c r="E87" s="36" t="s">
        <v>376</v>
      </c>
      <c r="F87" s="37">
        <v>9</v>
      </c>
      <c r="G87" s="38">
        <v>12</v>
      </c>
      <c r="H87" s="31"/>
      <c r="I87" s="31"/>
      <c r="J87" s="31"/>
      <c r="K87" s="31"/>
      <c r="L87" s="31"/>
      <c r="M87" s="31"/>
      <c r="N87" s="34"/>
    </row>
    <row r="88" spans="1:14" ht="24">
      <c r="A88" s="21"/>
      <c r="B88" s="30" t="s">
        <v>377</v>
      </c>
      <c r="C88" s="30" t="s">
        <v>378</v>
      </c>
      <c r="D88" s="31"/>
      <c r="E88" s="31"/>
      <c r="F88" s="32"/>
      <c r="G88" s="33"/>
      <c r="H88" s="40"/>
      <c r="I88" s="40"/>
      <c r="J88" s="40"/>
      <c r="K88" s="40"/>
      <c r="L88" s="40"/>
      <c r="M88" s="40"/>
      <c r="N88" s="34"/>
    </row>
    <row r="89" spans="1:14" ht="76.5">
      <c r="A89" s="21"/>
      <c r="B89" s="35"/>
      <c r="C89" s="35"/>
      <c r="D89" s="36" t="s">
        <v>379</v>
      </c>
      <c r="E89" s="36" t="s">
        <v>380</v>
      </c>
      <c r="F89" s="37">
        <f>VLOOKUP(D89,'[1]ST Lentelė 5'!$A$5:$I$54,9,FALSE)</f>
        <v>0</v>
      </c>
      <c r="G89" s="38">
        <f>1732+2328+2468+214</f>
        <v>6742</v>
      </c>
      <c r="H89" s="31"/>
      <c r="I89" s="31"/>
      <c r="J89" s="31"/>
      <c r="K89" s="31"/>
      <c r="L89" s="31"/>
      <c r="M89" s="31"/>
      <c r="N89" s="34"/>
    </row>
    <row r="90" spans="1:14" ht="25.5">
      <c r="A90" s="21"/>
      <c r="B90" s="35"/>
      <c r="C90" s="35"/>
      <c r="D90" s="36" t="s">
        <v>381</v>
      </c>
      <c r="E90" s="36" t="s">
        <v>382</v>
      </c>
      <c r="F90" s="37">
        <f>VLOOKUP(D90,'[1]ST Lentelė 5'!$A$5:$I$54,9,FALSE)</f>
        <v>0</v>
      </c>
      <c r="G90" s="38">
        <v>1</v>
      </c>
      <c r="H90" s="31"/>
      <c r="I90" s="31"/>
      <c r="J90" s="31"/>
      <c r="K90" s="31"/>
      <c r="L90" s="31"/>
      <c r="M90" s="31"/>
      <c r="N90" s="34"/>
    </row>
    <row r="91" spans="1:14" ht="48">
      <c r="A91" s="21"/>
      <c r="B91" s="30" t="s">
        <v>383</v>
      </c>
      <c r="C91" s="30" t="s">
        <v>384</v>
      </c>
      <c r="D91" s="31"/>
      <c r="E91" s="31"/>
      <c r="F91" s="32"/>
      <c r="G91" s="33"/>
      <c r="H91" s="40"/>
      <c r="I91" s="40"/>
      <c r="J91" s="40"/>
      <c r="K91" s="40"/>
      <c r="L91" s="40"/>
      <c r="M91" s="40"/>
      <c r="N91" s="34"/>
    </row>
    <row r="92" spans="1:14" ht="76.5">
      <c r="A92" s="21"/>
      <c r="B92" s="35"/>
      <c r="C92" s="35"/>
      <c r="D92" s="36" t="s">
        <v>385</v>
      </c>
      <c r="E92" s="36" t="s">
        <v>386</v>
      </c>
      <c r="F92" s="37">
        <f>VLOOKUP(D92,'[1]ST Lentelė 5'!$A$5:$I$54,9,FALSE)</f>
        <v>0</v>
      </c>
      <c r="G92" s="38">
        <f>6+5+20+3</f>
        <v>34</v>
      </c>
      <c r="H92" s="31"/>
      <c r="I92" s="31"/>
      <c r="J92" s="31"/>
      <c r="K92" s="31"/>
      <c r="L92" s="31"/>
      <c r="M92" s="31"/>
      <c r="N92" s="34"/>
    </row>
    <row r="93" spans="1:14" ht="24">
      <c r="A93" s="21"/>
      <c r="B93" s="30" t="s">
        <v>387</v>
      </c>
      <c r="C93" s="30" t="s">
        <v>388</v>
      </c>
      <c r="D93" s="31"/>
      <c r="E93" s="31"/>
      <c r="F93" s="32"/>
      <c r="G93" s="33"/>
      <c r="H93" s="40"/>
      <c r="I93" s="40"/>
      <c r="J93" s="40"/>
      <c r="K93" s="40"/>
      <c r="L93" s="40"/>
      <c r="M93" s="40"/>
      <c r="N93" s="34"/>
    </row>
    <row r="94" spans="1:14" ht="51">
      <c r="A94" s="21"/>
      <c r="B94" s="35"/>
      <c r="C94" s="35"/>
      <c r="D94" s="36" t="s">
        <v>389</v>
      </c>
      <c r="E94" s="36" t="s">
        <v>390</v>
      </c>
      <c r="F94" s="37">
        <f>VLOOKUP(D94,'[1]ST Lentelė 5'!$A$5:$I$54,9,FALSE)</f>
        <v>21008</v>
      </c>
      <c r="G94" s="38">
        <f>3754.5+2626+2536+1399+5967+2851+1088+1033.5+1283+961+887.97+4983</f>
        <v>29369.97</v>
      </c>
      <c r="H94" s="31"/>
      <c r="I94" s="31"/>
      <c r="J94" s="31"/>
      <c r="K94" s="31"/>
      <c r="L94" s="31"/>
      <c r="M94" s="31"/>
      <c r="N94" s="34"/>
    </row>
    <row r="95" spans="1:14" ht="89.25">
      <c r="A95" s="21"/>
      <c r="B95" s="35"/>
      <c r="C95" s="35"/>
      <c r="D95" s="36" t="s">
        <v>391</v>
      </c>
      <c r="E95" s="36" t="s">
        <v>392</v>
      </c>
      <c r="F95" s="37">
        <f>VLOOKUP(D95,'[1]ST Lentelė 5'!$A$5:$I$54,9,FALSE)</f>
        <v>9</v>
      </c>
      <c r="G95" s="38">
        <v>14</v>
      </c>
      <c r="H95" s="31"/>
      <c r="I95" s="31"/>
      <c r="J95" s="31"/>
      <c r="K95" s="31"/>
      <c r="L95" s="31"/>
      <c r="M95" s="31"/>
      <c r="N95" s="34"/>
    </row>
    <row r="96" spans="1:14" ht="60">
      <c r="A96" s="21"/>
      <c r="B96" s="30" t="s">
        <v>393</v>
      </c>
      <c r="C96" s="30" t="s">
        <v>394</v>
      </c>
      <c r="D96" s="31"/>
      <c r="E96" s="31"/>
      <c r="F96" s="32"/>
      <c r="G96" s="33"/>
      <c r="H96" s="31"/>
      <c r="I96" s="31"/>
      <c r="J96" s="31"/>
      <c r="K96" s="31"/>
      <c r="L96" s="31"/>
      <c r="M96" s="31"/>
      <c r="N96" s="34"/>
    </row>
    <row r="97" spans="1:14" ht="38.25">
      <c r="A97" s="21"/>
      <c r="B97" s="35"/>
      <c r="C97" s="35"/>
      <c r="D97" s="36" t="s">
        <v>395</v>
      </c>
      <c r="E97" s="36" t="s">
        <v>396</v>
      </c>
      <c r="F97" s="37">
        <v>48</v>
      </c>
      <c r="G97" s="38">
        <f>8+6+11+47</f>
        <v>72</v>
      </c>
      <c r="H97" s="31"/>
      <c r="I97" s="31"/>
      <c r="J97" s="31"/>
      <c r="K97" s="31"/>
      <c r="L97" s="31"/>
      <c r="M97" s="31"/>
      <c r="N97" s="34"/>
    </row>
    <row r="98" spans="1:14" ht="24">
      <c r="A98" s="21"/>
      <c r="B98" s="30" t="s">
        <v>397</v>
      </c>
      <c r="C98" s="30" t="s">
        <v>398</v>
      </c>
      <c r="D98" s="31"/>
      <c r="E98" s="31"/>
      <c r="F98" s="32"/>
      <c r="G98" s="33"/>
      <c r="H98" s="40"/>
      <c r="I98" s="40"/>
      <c r="J98" s="40"/>
      <c r="K98" s="40"/>
      <c r="L98" s="40"/>
      <c r="M98" s="40"/>
      <c r="N98" s="34"/>
    </row>
    <row r="99" spans="1:14" ht="48">
      <c r="A99" s="21"/>
      <c r="B99" s="35"/>
      <c r="C99" s="35"/>
      <c r="D99" s="36" t="s">
        <v>399</v>
      </c>
      <c r="E99" s="36" t="s">
        <v>400</v>
      </c>
      <c r="F99" s="37">
        <f>VLOOKUP(D99,'[1]ST Lentelė 5'!$A$5:$I$54,9,FALSE)</f>
        <v>4</v>
      </c>
      <c r="G99" s="38">
        <v>3</v>
      </c>
      <c r="H99" s="31"/>
      <c r="I99" s="31"/>
      <c r="J99" s="31"/>
      <c r="K99" s="31"/>
      <c r="L99" s="31"/>
      <c r="M99" s="31"/>
      <c r="N99" s="34" t="s">
        <v>401</v>
      </c>
    </row>
    <row r="100" spans="1:14" ht="51">
      <c r="A100" s="21"/>
      <c r="B100" s="35"/>
      <c r="C100" s="35"/>
      <c r="D100" s="36" t="s">
        <v>402</v>
      </c>
      <c r="E100" s="36" t="s">
        <v>403</v>
      </c>
      <c r="F100" s="37">
        <f>VLOOKUP(D100,'[1]ST Lentelė 5'!$A$5:$I$54,9,FALSE)</f>
        <v>74</v>
      </c>
      <c r="G100" s="38">
        <v>105</v>
      </c>
      <c r="H100" s="31"/>
      <c r="I100" s="31"/>
      <c r="J100" s="31"/>
      <c r="K100" s="31"/>
      <c r="L100" s="31"/>
      <c r="M100" s="31"/>
      <c r="N100" s="34"/>
    </row>
    <row r="101" spans="1:14" ht="51">
      <c r="A101" s="21"/>
      <c r="B101" s="35"/>
      <c r="C101" s="35"/>
      <c r="D101" s="36" t="s">
        <v>404</v>
      </c>
      <c r="E101" s="36" t="s">
        <v>405</v>
      </c>
      <c r="F101" s="37">
        <f>VLOOKUP(D101,'[1]ST Lentelė 5'!$A$5:$I$54,9,FALSE)</f>
        <v>74</v>
      </c>
      <c r="G101" s="38">
        <f>11+38+23</f>
        <v>72</v>
      </c>
      <c r="H101" s="31"/>
      <c r="I101" s="31"/>
      <c r="J101" s="31"/>
      <c r="K101" s="31"/>
      <c r="L101" s="31"/>
      <c r="M101" s="31"/>
      <c r="N101" s="34"/>
    </row>
    <row r="102" spans="1:14" ht="15">
      <c r="A102" s="21"/>
      <c r="B102" s="30" t="s">
        <v>406</v>
      </c>
      <c r="C102" s="30" t="s">
        <v>407</v>
      </c>
      <c r="D102" s="31"/>
      <c r="E102" s="31"/>
      <c r="F102" s="32"/>
      <c r="G102" s="33"/>
      <c r="H102" s="40"/>
      <c r="I102" s="40"/>
      <c r="J102" s="40"/>
      <c r="K102" s="40"/>
      <c r="L102" s="40"/>
      <c r="M102" s="40"/>
      <c r="N102" s="34"/>
    </row>
    <row r="103" spans="1:14" ht="25.5">
      <c r="A103" s="21"/>
      <c r="B103" s="35"/>
      <c r="C103" s="35"/>
      <c r="D103" s="36" t="s">
        <v>408</v>
      </c>
      <c r="E103" s="36" t="s">
        <v>409</v>
      </c>
      <c r="F103" s="37">
        <f>VLOOKUP(D103,'[1]ST Lentelė 5'!$A$5:$I$54,9,FALSE)</f>
        <v>48</v>
      </c>
      <c r="G103" s="38">
        <v>72</v>
      </c>
      <c r="H103" s="31"/>
      <c r="I103" s="31"/>
      <c r="J103" s="31"/>
      <c r="K103" s="31"/>
      <c r="L103" s="31"/>
      <c r="M103" s="31"/>
      <c r="N103" s="34"/>
    </row>
    <row r="104" spans="1:14" ht="36">
      <c r="A104" s="21"/>
      <c r="B104" s="30" t="s">
        <v>410</v>
      </c>
      <c r="C104" s="30" t="s">
        <v>411</v>
      </c>
      <c r="D104" s="31"/>
      <c r="E104" s="31"/>
      <c r="F104" s="32"/>
      <c r="G104" s="33"/>
      <c r="H104" s="31"/>
      <c r="I104" s="31"/>
      <c r="J104" s="31"/>
      <c r="K104" s="31"/>
      <c r="L104" s="31"/>
      <c r="M104" s="31"/>
      <c r="N104" s="34"/>
    </row>
    <row r="105" spans="1:14" ht="51">
      <c r="A105" s="21"/>
      <c r="B105" s="35"/>
      <c r="C105" s="35"/>
      <c r="D105" s="36" t="s">
        <v>412</v>
      </c>
      <c r="E105" s="36" t="s">
        <v>413</v>
      </c>
      <c r="F105" s="37">
        <v>0</v>
      </c>
      <c r="G105" s="38">
        <v>0</v>
      </c>
      <c r="H105" s="31"/>
      <c r="I105" s="31"/>
      <c r="J105" s="31"/>
      <c r="K105" s="31"/>
      <c r="L105" s="31"/>
      <c r="M105" s="31"/>
      <c r="N105" s="34" t="s">
        <v>235</v>
      </c>
    </row>
    <row r="106" spans="1:14" ht="48">
      <c r="A106" s="21"/>
      <c r="B106" s="30" t="s">
        <v>414</v>
      </c>
      <c r="C106" s="30" t="s">
        <v>415</v>
      </c>
      <c r="D106" s="31"/>
      <c r="E106" s="31"/>
      <c r="F106" s="32"/>
      <c r="G106" s="33"/>
      <c r="H106" s="31"/>
      <c r="I106" s="31"/>
      <c r="J106" s="31"/>
      <c r="K106" s="31"/>
      <c r="L106" s="31"/>
      <c r="M106" s="31"/>
      <c r="N106" s="34"/>
    </row>
    <row r="107" spans="1:14" ht="63.75">
      <c r="A107" s="21"/>
      <c r="B107" s="35"/>
      <c r="C107" s="35"/>
      <c r="D107" s="36" t="s">
        <v>416</v>
      </c>
      <c r="E107" s="36" t="s">
        <v>417</v>
      </c>
      <c r="F107" s="37">
        <v>21</v>
      </c>
      <c r="G107" s="38">
        <v>30</v>
      </c>
      <c r="H107" s="31"/>
      <c r="I107" s="31"/>
      <c r="J107" s="31"/>
      <c r="K107" s="31"/>
      <c r="L107" s="31"/>
      <c r="M107" s="31"/>
      <c r="N107" s="34"/>
    </row>
    <row r="108" spans="1:14" ht="36">
      <c r="A108" s="21"/>
      <c r="B108" s="30" t="s">
        <v>418</v>
      </c>
      <c r="C108" s="30" t="s">
        <v>419</v>
      </c>
      <c r="D108" s="31"/>
      <c r="E108" s="31"/>
      <c r="F108" s="32"/>
      <c r="G108" s="33"/>
      <c r="H108" s="40"/>
      <c r="I108" s="40"/>
      <c r="J108" s="40"/>
      <c r="K108" s="40"/>
      <c r="L108" s="40"/>
      <c r="M108" s="40"/>
      <c r="N108" s="34"/>
    </row>
    <row r="109" spans="1:14" ht="114.75">
      <c r="A109" s="21"/>
      <c r="B109" s="35"/>
      <c r="C109" s="35"/>
      <c r="D109" s="36" t="s">
        <v>420</v>
      </c>
      <c r="E109" s="36" t="s">
        <v>421</v>
      </c>
      <c r="F109" s="37">
        <f>VLOOKUP(D109,'[1]ST Lentelė 5'!$A$5:$I$54,9,FALSE)</f>
        <v>0</v>
      </c>
      <c r="G109" s="38">
        <v>30</v>
      </c>
      <c r="H109" s="31"/>
      <c r="I109" s="31"/>
      <c r="J109" s="31"/>
      <c r="K109" s="31"/>
      <c r="L109" s="31"/>
      <c r="M109" s="31"/>
      <c r="N109" s="34"/>
    </row>
    <row r="110" spans="1:14" ht="76.5">
      <c r="A110" s="21"/>
      <c r="B110" s="35"/>
      <c r="C110" s="35"/>
      <c r="D110" s="36" t="s">
        <v>422</v>
      </c>
      <c r="E110" s="36" t="s">
        <v>423</v>
      </c>
      <c r="F110" s="37">
        <f>VLOOKUP(D110,'[1]ST Lentelė 5'!$A$5:$I$54,9,FALSE)</f>
        <v>0</v>
      </c>
      <c r="G110" s="38">
        <v>0</v>
      </c>
      <c r="H110" s="31"/>
      <c r="I110" s="31"/>
      <c r="J110" s="31"/>
      <c r="K110" s="31"/>
      <c r="L110" s="31"/>
      <c r="M110" s="31"/>
      <c r="N110" s="34"/>
    </row>
    <row r="111" spans="1:14" ht="15">
      <c r="A111" s="21"/>
      <c r="B111" s="35"/>
      <c r="C111" s="35"/>
      <c r="D111" s="36" t="s">
        <v>424</v>
      </c>
      <c r="E111" s="36" t="s">
        <v>425</v>
      </c>
      <c r="F111" s="37">
        <f>VLOOKUP(D111,'[1]ST Lentelė 5'!$A$5:$I$54,9,FALSE)</f>
        <v>0</v>
      </c>
      <c r="G111" s="38">
        <v>2</v>
      </c>
      <c r="H111" s="31"/>
      <c r="I111" s="31"/>
      <c r="J111" s="31"/>
      <c r="K111" s="31"/>
      <c r="L111" s="31"/>
      <c r="M111" s="31"/>
      <c r="N111" s="34"/>
    </row>
    <row r="112" spans="1:14" ht="24">
      <c r="A112" s="21"/>
      <c r="B112" s="30" t="s">
        <v>14</v>
      </c>
      <c r="C112" s="30" t="s">
        <v>426</v>
      </c>
      <c r="D112" s="31"/>
      <c r="E112" s="31"/>
      <c r="F112" s="32"/>
      <c r="G112" s="33"/>
      <c r="H112" s="31"/>
      <c r="I112" s="31"/>
      <c r="J112" s="31"/>
      <c r="K112" s="31"/>
      <c r="L112" s="31"/>
      <c r="M112" s="31"/>
      <c r="N112" s="34"/>
    </row>
    <row r="113" spans="1:14" ht="48">
      <c r="A113" s="21"/>
      <c r="B113" s="30" t="s">
        <v>427</v>
      </c>
      <c r="C113" s="30" t="s">
        <v>428</v>
      </c>
      <c r="D113" s="31"/>
      <c r="E113" s="31"/>
      <c r="F113" s="32"/>
      <c r="G113" s="33"/>
      <c r="H113" s="31"/>
      <c r="I113" s="31"/>
      <c r="J113" s="31"/>
      <c r="K113" s="31"/>
      <c r="L113" s="31"/>
      <c r="M113" s="31"/>
      <c r="N113" s="34"/>
    </row>
    <row r="114" spans="1:14" ht="51">
      <c r="A114" s="21"/>
      <c r="B114" s="35"/>
      <c r="C114" s="35"/>
      <c r="D114" s="36" t="s">
        <v>429</v>
      </c>
      <c r="E114" s="36" t="s">
        <v>430</v>
      </c>
      <c r="F114" s="37">
        <v>13</v>
      </c>
      <c r="G114" s="38">
        <v>0</v>
      </c>
      <c r="H114" s="31"/>
      <c r="I114" s="31"/>
      <c r="J114" s="31"/>
      <c r="K114" s="31"/>
      <c r="L114" s="31"/>
      <c r="M114" s="31"/>
      <c r="N114" s="34"/>
    </row>
    <row r="115" spans="1:14" ht="51">
      <c r="A115" s="21"/>
      <c r="B115" s="35"/>
      <c r="C115" s="35"/>
      <c r="D115" s="36" t="s">
        <v>431</v>
      </c>
      <c r="E115" s="36" t="s">
        <v>432</v>
      </c>
      <c r="F115" s="37">
        <v>0</v>
      </c>
      <c r="G115" s="38">
        <v>0</v>
      </c>
      <c r="H115" s="31"/>
      <c r="I115" s="31"/>
      <c r="J115" s="31"/>
      <c r="K115" s="31"/>
      <c r="L115" s="31"/>
      <c r="M115" s="31"/>
      <c r="N115" s="34" t="s">
        <v>235</v>
      </c>
    </row>
    <row r="116" spans="1:14" ht="60">
      <c r="A116" s="21"/>
      <c r="B116" s="30" t="s">
        <v>433</v>
      </c>
      <c r="C116" s="30" t="s">
        <v>434</v>
      </c>
      <c r="D116" s="31"/>
      <c r="E116" s="31"/>
      <c r="F116" s="32"/>
      <c r="G116" s="33"/>
      <c r="H116" s="31"/>
      <c r="I116" s="31"/>
      <c r="J116" s="31"/>
      <c r="K116" s="31"/>
      <c r="L116" s="31"/>
      <c r="M116" s="31"/>
      <c r="N116" s="34"/>
    </row>
    <row r="117" spans="1:14" ht="76.5">
      <c r="A117" s="21"/>
      <c r="B117" s="35"/>
      <c r="C117" s="35"/>
      <c r="D117" s="36" t="s">
        <v>435</v>
      </c>
      <c r="E117" s="36" t="s">
        <v>436</v>
      </c>
      <c r="F117" s="37">
        <v>2</v>
      </c>
      <c r="G117" s="38">
        <v>2</v>
      </c>
      <c r="H117" s="31"/>
      <c r="I117" s="31"/>
      <c r="J117" s="31"/>
      <c r="K117" s="31"/>
      <c r="L117" s="31"/>
      <c r="M117" s="31"/>
      <c r="N117" s="34"/>
    </row>
    <row r="118" spans="1:14" ht="36">
      <c r="A118" s="21"/>
      <c r="B118" s="30" t="s">
        <v>437</v>
      </c>
      <c r="C118" s="30" t="s">
        <v>438</v>
      </c>
      <c r="D118" s="31"/>
      <c r="E118" s="31"/>
      <c r="F118" s="32"/>
      <c r="G118" s="33"/>
      <c r="H118" s="40"/>
      <c r="I118" s="40"/>
      <c r="J118" s="40"/>
      <c r="K118" s="40"/>
      <c r="L118" s="40"/>
      <c r="M118" s="40"/>
      <c r="N118" s="34"/>
    </row>
    <row r="119" spans="1:14" ht="38.25">
      <c r="A119" s="21"/>
      <c r="B119" s="35"/>
      <c r="C119" s="35"/>
      <c r="D119" s="36" t="s">
        <v>439</v>
      </c>
      <c r="E119" s="36" t="s">
        <v>440</v>
      </c>
      <c r="F119" s="37">
        <f>VLOOKUP(D119,'[1]ST Lentelė 5'!$A$5:$I$54,9,FALSE)</f>
        <v>4</v>
      </c>
      <c r="G119" s="38">
        <f>2.1+3.63+1.03+6.86+1.34</f>
        <v>14.96</v>
      </c>
      <c r="H119" s="31"/>
      <c r="I119" s="31"/>
      <c r="J119" s="31"/>
      <c r="K119" s="31"/>
      <c r="L119" s="31"/>
      <c r="M119" s="31"/>
      <c r="N119" s="34"/>
    </row>
    <row r="120" spans="1:14" ht="108">
      <c r="A120" s="21"/>
      <c r="B120" s="35"/>
      <c r="C120" s="35"/>
      <c r="D120" s="36" t="s">
        <v>441</v>
      </c>
      <c r="E120" s="36" t="s">
        <v>442</v>
      </c>
      <c r="F120" s="37">
        <f>VLOOKUP(D120,'[1]ST Lentelė 5'!$A$5:$I$54,9,FALSE)</f>
        <v>229</v>
      </c>
      <c r="G120" s="38">
        <f>46+41+7+17</f>
        <v>111</v>
      </c>
      <c r="H120" s="31"/>
      <c r="I120" s="31"/>
      <c r="J120" s="31"/>
      <c r="K120" s="31"/>
      <c r="L120" s="31"/>
      <c r="M120" s="31"/>
      <c r="N120" s="34" t="s">
        <v>443</v>
      </c>
    </row>
    <row r="121" spans="1:14" ht="89.25">
      <c r="A121" s="21"/>
      <c r="B121" s="35"/>
      <c r="C121" s="35"/>
      <c r="D121" s="36" t="s">
        <v>444</v>
      </c>
      <c r="E121" s="36" t="s">
        <v>445</v>
      </c>
      <c r="F121" s="37">
        <f>VLOOKUP(D121,'[1]ST Lentelė 5'!$A$5:$I$54,9,FALSE)</f>
        <v>11310</v>
      </c>
      <c r="G121" s="38">
        <f>13206</f>
        <v>13206</v>
      </c>
      <c r="H121" s="31"/>
      <c r="I121" s="31"/>
      <c r="J121" s="31"/>
      <c r="K121" s="31"/>
      <c r="L121" s="31"/>
      <c r="M121" s="31"/>
      <c r="N121" s="34"/>
    </row>
    <row r="122" spans="1:14" ht="51">
      <c r="A122" s="21"/>
      <c r="B122" s="35"/>
      <c r="C122" s="35"/>
      <c r="D122" s="36" t="s">
        <v>446</v>
      </c>
      <c r="E122" s="36" t="s">
        <v>447</v>
      </c>
      <c r="F122" s="37">
        <f>VLOOKUP(D122,'[1]ST Lentelė 5'!$A$5:$I$54,9,FALSE)</f>
        <v>170</v>
      </c>
      <c r="G122" s="38">
        <f>63+35+72+19</f>
        <v>189</v>
      </c>
      <c r="H122" s="31"/>
      <c r="I122" s="31"/>
      <c r="J122" s="31"/>
      <c r="K122" s="31"/>
      <c r="L122" s="31"/>
      <c r="M122" s="31"/>
      <c r="N122" s="34"/>
    </row>
    <row r="123" spans="1:14" ht="76.5">
      <c r="A123" s="21"/>
      <c r="B123" s="35"/>
      <c r="C123" s="35"/>
      <c r="D123" s="36" t="s">
        <v>448</v>
      </c>
      <c r="E123" s="36" t="s">
        <v>449</v>
      </c>
      <c r="F123" s="37">
        <f>VLOOKUP(D123,'[1]ST Lentelė 5'!$A$5:$I$54,9,FALSE)</f>
        <v>406</v>
      </c>
      <c r="G123" s="38">
        <f>302+593</f>
        <v>895</v>
      </c>
      <c r="H123" s="31"/>
      <c r="I123" s="31"/>
      <c r="J123" s="31"/>
      <c r="K123" s="31"/>
      <c r="L123" s="31"/>
      <c r="M123" s="31"/>
      <c r="N123" s="34"/>
    </row>
    <row r="124" spans="1:14" ht="24">
      <c r="A124" s="21"/>
      <c r="B124" s="30" t="s">
        <v>450</v>
      </c>
      <c r="C124" s="30" t="s">
        <v>451</v>
      </c>
      <c r="D124" s="31"/>
      <c r="E124" s="31"/>
      <c r="F124" s="32"/>
      <c r="G124" s="33"/>
      <c r="H124" s="40"/>
      <c r="I124" s="40"/>
      <c r="J124" s="40"/>
      <c r="K124" s="40"/>
      <c r="L124" s="40"/>
      <c r="M124" s="40"/>
      <c r="N124" s="34"/>
    </row>
    <row r="125" spans="1:14" ht="76.5">
      <c r="A125" s="21"/>
      <c r="B125" s="35"/>
      <c r="C125" s="35"/>
      <c r="D125" s="36" t="s">
        <v>452</v>
      </c>
      <c r="E125" s="36" t="s">
        <v>453</v>
      </c>
      <c r="F125" s="37">
        <f>VLOOKUP(D125,'[1]ST Lentelė 5'!$A$5:$I$54,9,FALSE)</f>
        <v>0</v>
      </c>
      <c r="G125" s="38">
        <v>125</v>
      </c>
      <c r="H125" s="31"/>
      <c r="I125" s="31"/>
      <c r="J125" s="31"/>
      <c r="K125" s="31"/>
      <c r="L125" s="31"/>
      <c r="M125" s="31"/>
      <c r="N125" s="34"/>
    </row>
    <row r="126" spans="1:14" ht="38.25">
      <c r="A126" s="21"/>
      <c r="B126" s="35"/>
      <c r="C126" s="35"/>
      <c r="D126" s="36" t="s">
        <v>454</v>
      </c>
      <c r="E126" s="36" t="s">
        <v>455</v>
      </c>
      <c r="F126" s="37">
        <f>VLOOKUP(D126,'[1]ST Lentelė 5'!$A$5:$I$54,9,FALSE)</f>
        <v>0</v>
      </c>
      <c r="G126" s="38">
        <v>46.1</v>
      </c>
      <c r="H126" s="31"/>
      <c r="I126" s="31"/>
      <c r="J126" s="31"/>
      <c r="K126" s="31"/>
      <c r="L126" s="31"/>
      <c r="M126" s="31"/>
      <c r="N126" s="34"/>
    </row>
    <row r="127" spans="1:14" ht="36">
      <c r="A127" s="21"/>
      <c r="B127" s="30" t="s">
        <v>456</v>
      </c>
      <c r="C127" s="30" t="s">
        <v>457</v>
      </c>
      <c r="D127" s="31"/>
      <c r="E127" s="31"/>
      <c r="F127" s="32"/>
      <c r="G127" s="33"/>
      <c r="H127" s="31"/>
      <c r="I127" s="31"/>
      <c r="J127" s="31"/>
      <c r="K127" s="31"/>
      <c r="L127" s="31"/>
      <c r="M127" s="31"/>
      <c r="N127" s="34"/>
    </row>
    <row r="128" spans="1:14" ht="51">
      <c r="A128" s="21"/>
      <c r="B128" s="35"/>
      <c r="C128" s="35"/>
      <c r="D128" s="36" t="s">
        <v>458</v>
      </c>
      <c r="E128" s="36" t="s">
        <v>459</v>
      </c>
      <c r="F128" s="37">
        <v>35</v>
      </c>
      <c r="G128" s="38">
        <v>47</v>
      </c>
      <c r="H128" s="31"/>
      <c r="I128" s="31"/>
      <c r="J128" s="31"/>
      <c r="K128" s="31"/>
      <c r="L128" s="31"/>
      <c r="M128" s="31"/>
      <c r="N128" s="34" t="s">
        <v>460</v>
      </c>
    </row>
    <row r="129" spans="1:14" ht="24">
      <c r="A129" s="21"/>
      <c r="B129" s="30" t="s">
        <v>461</v>
      </c>
      <c r="C129" s="30" t="s">
        <v>462</v>
      </c>
      <c r="D129" s="31"/>
      <c r="E129" s="31"/>
      <c r="F129" s="32"/>
      <c r="G129" s="33"/>
      <c r="H129" s="40"/>
      <c r="I129" s="40"/>
      <c r="J129" s="40"/>
      <c r="K129" s="40"/>
      <c r="L129" s="40"/>
      <c r="M129" s="40"/>
      <c r="N129" s="34"/>
    </row>
    <row r="130" spans="1:14" ht="51">
      <c r="A130" s="21"/>
      <c r="B130" s="35"/>
      <c r="C130" s="35"/>
      <c r="D130" s="36" t="s">
        <v>463</v>
      </c>
      <c r="E130" s="36" t="s">
        <v>464</v>
      </c>
      <c r="F130" s="37">
        <f>VLOOKUP(D130,'[1]ST Lentelė 5'!$A$5:$I$54,9,FALSE)</f>
        <v>5100</v>
      </c>
      <c r="G130" s="38">
        <v>0</v>
      </c>
      <c r="H130" s="31"/>
      <c r="I130" s="31"/>
      <c r="J130" s="31"/>
      <c r="K130" s="31"/>
      <c r="L130" s="31"/>
      <c r="M130" s="31"/>
      <c r="N130" s="34" t="s">
        <v>465</v>
      </c>
    </row>
    <row r="131" spans="1:14" ht="36">
      <c r="A131" s="21"/>
      <c r="B131" s="30" t="s">
        <v>466</v>
      </c>
      <c r="C131" s="30" t="s">
        <v>467</v>
      </c>
      <c r="D131" s="31"/>
      <c r="E131" s="31"/>
      <c r="F131" s="32"/>
      <c r="G131" s="33"/>
      <c r="H131" s="31"/>
      <c r="I131" s="31"/>
      <c r="J131" s="31"/>
      <c r="K131" s="31"/>
      <c r="L131" s="31"/>
      <c r="M131" s="31"/>
      <c r="N131" s="34"/>
    </row>
    <row r="132" spans="1:14" ht="51">
      <c r="A132" s="21"/>
      <c r="B132" s="35"/>
      <c r="C132" s="35"/>
      <c r="D132" s="36" t="s">
        <v>468</v>
      </c>
      <c r="E132" s="36" t="s">
        <v>469</v>
      </c>
      <c r="F132" s="37">
        <v>4</v>
      </c>
      <c r="G132" s="38">
        <v>4</v>
      </c>
      <c r="H132" s="31"/>
      <c r="I132" s="31"/>
      <c r="J132" s="31"/>
      <c r="K132" s="31"/>
      <c r="L132" s="31"/>
      <c r="M132" s="31"/>
      <c r="N132" s="34"/>
    </row>
    <row r="133" spans="1:14" ht="36">
      <c r="A133" s="21"/>
      <c r="B133" s="30" t="s">
        <v>470</v>
      </c>
      <c r="C133" s="30" t="s">
        <v>471</v>
      </c>
      <c r="D133" s="31"/>
      <c r="E133" s="31"/>
      <c r="F133" s="32"/>
      <c r="G133" s="33"/>
      <c r="H133" s="31"/>
      <c r="I133" s="31"/>
      <c r="J133" s="31"/>
      <c r="K133" s="31"/>
      <c r="L133" s="31"/>
      <c r="M133" s="31"/>
      <c r="N133" s="34"/>
    </row>
    <row r="134" spans="1:14" ht="51">
      <c r="A134" s="21"/>
      <c r="B134" s="35"/>
      <c r="C134" s="35"/>
      <c r="D134" s="36" t="s">
        <v>472</v>
      </c>
      <c r="E134" s="36" t="s">
        <v>473</v>
      </c>
      <c r="F134" s="37">
        <v>5</v>
      </c>
      <c r="G134" s="38">
        <v>5</v>
      </c>
      <c r="H134" s="31"/>
      <c r="I134" s="31"/>
      <c r="J134" s="31"/>
      <c r="K134" s="31"/>
      <c r="L134" s="31"/>
      <c r="M134" s="31"/>
      <c r="N134" s="34"/>
    </row>
    <row r="135" spans="1:14" ht="15">
      <c r="A135" s="21"/>
      <c r="B135" s="30" t="s">
        <v>474</v>
      </c>
      <c r="C135" s="30" t="s">
        <v>475</v>
      </c>
      <c r="D135" s="31"/>
      <c r="E135" s="31"/>
      <c r="F135" s="32"/>
      <c r="G135" s="33"/>
      <c r="H135" s="40"/>
      <c r="I135" s="40"/>
      <c r="J135" s="40"/>
      <c r="K135" s="40"/>
      <c r="L135" s="40"/>
      <c r="M135" s="40"/>
      <c r="N135" s="34"/>
    </row>
    <row r="136" spans="1:14" ht="76.5">
      <c r="A136" s="21"/>
      <c r="B136" s="35"/>
      <c r="C136" s="35"/>
      <c r="D136" s="36" t="s">
        <v>476</v>
      </c>
      <c r="E136" s="36" t="s">
        <v>477</v>
      </c>
      <c r="F136" s="37">
        <f>VLOOKUP(D136,'[1]ST Lentelė 5'!$A$5:$I$54,9,FALSE)</f>
        <v>1</v>
      </c>
      <c r="G136" s="38">
        <v>1</v>
      </c>
      <c r="H136" s="31"/>
      <c r="I136" s="31"/>
      <c r="J136" s="31"/>
      <c r="K136" s="31"/>
      <c r="L136" s="31"/>
      <c r="M136" s="31"/>
      <c r="N136" s="34"/>
    </row>
    <row r="137" spans="1:14" ht="51">
      <c r="A137" s="21"/>
      <c r="B137" s="35"/>
      <c r="C137" s="35"/>
      <c r="D137" s="36" t="s">
        <v>478</v>
      </c>
      <c r="E137" s="36" t="s">
        <v>479</v>
      </c>
      <c r="F137" s="37">
        <f>VLOOKUP(D137,'[1]ST Lentelė 5'!$A$5:$I$54,9,FALSE)</f>
        <v>5</v>
      </c>
      <c r="G137" s="38">
        <v>4</v>
      </c>
      <c r="H137" s="31"/>
      <c r="I137" s="31"/>
      <c r="J137" s="31"/>
      <c r="K137" s="31"/>
      <c r="L137" s="31"/>
      <c r="M137" s="31"/>
      <c r="N137" s="34" t="s">
        <v>480</v>
      </c>
    </row>
    <row r="138" spans="1:14" ht="25.5">
      <c r="A138" s="21"/>
      <c r="B138" s="35"/>
      <c r="C138" s="35"/>
      <c r="D138" s="36" t="s">
        <v>481</v>
      </c>
      <c r="E138" s="36" t="s">
        <v>482</v>
      </c>
      <c r="F138" s="37">
        <f>VLOOKUP(D138,'[1]ST Lentelė 5'!$A$5:$I$54,9,FALSE)</f>
        <v>0</v>
      </c>
      <c r="G138" s="38">
        <v>3</v>
      </c>
      <c r="H138" s="31"/>
      <c r="I138" s="31"/>
      <c r="J138" s="31"/>
      <c r="K138" s="31"/>
      <c r="L138" s="31"/>
      <c r="M138" s="31"/>
      <c r="N138" s="34"/>
    </row>
    <row r="139" spans="1:14" ht="51">
      <c r="A139" s="21"/>
      <c r="B139" s="35"/>
      <c r="C139" s="35"/>
      <c r="D139" s="36" t="s">
        <v>483</v>
      </c>
      <c r="E139" s="36" t="s">
        <v>484</v>
      </c>
      <c r="F139" s="37">
        <f>VLOOKUP(D139,'[1]ST Lentelė 5'!$A$5:$I$54,9,FALSE)</f>
        <v>4</v>
      </c>
      <c r="G139" s="38">
        <v>4</v>
      </c>
      <c r="H139" s="31"/>
      <c r="I139" s="31"/>
      <c r="J139" s="31"/>
      <c r="K139" s="31"/>
      <c r="L139" s="31"/>
      <c r="M139" s="31"/>
      <c r="N139" s="34"/>
    </row>
    <row r="140" spans="1:14" ht="51">
      <c r="A140" s="21"/>
      <c r="B140" s="35"/>
      <c r="C140" s="35"/>
      <c r="D140" s="36" t="s">
        <v>485</v>
      </c>
      <c r="E140" s="36" t="s">
        <v>486</v>
      </c>
      <c r="F140" s="37">
        <f>VLOOKUP(D140,'[1]ST Lentelė 5'!$A$5:$I$54,9,FALSE)</f>
        <v>13.49</v>
      </c>
      <c r="G140" s="38">
        <f>7.02+0.52+1.58+8.5+6.21</f>
        <v>23.83</v>
      </c>
      <c r="H140" s="31"/>
      <c r="I140" s="31"/>
      <c r="J140" s="31"/>
      <c r="K140" s="31"/>
      <c r="L140" s="31"/>
      <c r="M140" s="31"/>
      <c r="N140" s="34"/>
    </row>
  </sheetData>
  <sheetProtection/>
  <mergeCells count="16">
    <mergeCell ref="B7:B9"/>
    <mergeCell ref="C7:C9"/>
    <mergeCell ref="D7:G7"/>
    <mergeCell ref="H7:J7"/>
    <mergeCell ref="K7:M7"/>
    <mergeCell ref="N7:N9"/>
    <mergeCell ref="D8:D9"/>
    <mergeCell ref="E8:E9"/>
    <mergeCell ref="F8:F9"/>
    <mergeCell ref="G8:G9"/>
    <mergeCell ref="H8:H9"/>
    <mergeCell ref="I8:I9"/>
    <mergeCell ref="J8:J9"/>
    <mergeCell ref="K8:K9"/>
    <mergeCell ref="L8:L9"/>
    <mergeCell ref="M8:M9"/>
  </mergeCells>
  <printOptions/>
  <pageMargins left="0.7" right="0.7" top="0.75" bottom="0.75" header="0.3" footer="0.3"/>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RPD Asta</dc:creator>
  <cp:keywords/>
  <dc:description/>
  <cp:lastModifiedBy>RPD Asta</cp:lastModifiedBy>
  <cp:lastPrinted>2020-04-01T07:28:19Z</cp:lastPrinted>
  <dcterms:created xsi:type="dcterms:W3CDTF">2020-04-01T07:21:18Z</dcterms:created>
  <dcterms:modified xsi:type="dcterms:W3CDTF">2020-04-01T07:28:34Z</dcterms:modified>
  <cp:category/>
  <cp:version/>
  <cp:contentType/>
  <cp:contentStatus/>
</cp:coreProperties>
</file>