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https://tauragesreg.sharepoint.com/sites/Bendras/Shared Documents/KOLEGIJA/2026/20260826 R/"/>
    </mc:Choice>
  </mc:AlternateContent>
  <xr:revisionPtr revIDLastSave="39" documentId="8_{1954A9B3-34C8-49B0-A689-CB5B1165BD3D}" xr6:coauthVersionLast="47" xr6:coauthVersionMax="47" xr10:uidLastSave="{56CBDC2C-DFE4-44D0-98F8-2B5F69049B0C}"/>
  <bookViews>
    <workbookView xWindow="-19310" yWindow="-110" windowWidth="19420" windowHeight="10300" tabRatio="799" activeTab="5" xr2:uid="{00000000-000D-0000-FFFF-FFFF00000000}"/>
  </bookViews>
  <sheets>
    <sheet name="II skyrius" sheetId="25" r:id="rId1"/>
    <sheet name="III skyrius" sheetId="26" r:id="rId2"/>
    <sheet name="IV_I (Šv)" sheetId="3" r:id="rId3"/>
    <sheet name="IV_II (UŽT)" sheetId="4" r:id="rId4"/>
    <sheet name="IV_III (FZ)" sheetId="6" r:id="rId5"/>
    <sheet name="IV_IV (DJ)" sheetId="8" r:id="rId6"/>
    <sheet name="IV_V (TMP)" sheetId="9" r:id="rId7"/>
    <sheet name="IV_VI (VSB)" sheetId="10" r:id="rId8"/>
    <sheet name="IV_VII (Vand)" sheetId="16" r:id="rId9"/>
    <sheet name="IV_VIII (SocBū)" sheetId="27" r:id="rId10"/>
    <sheet name="IV_IX (Oro)" sheetId="19" r:id="rId11"/>
    <sheet name="IV_X (Žal)" sheetId="20" r:id="rId12"/>
    <sheet name="IV_XI (Ilgalaik)" sheetId="21" r:id="rId13"/>
    <sheet name="IV_XII (Atliek)" sheetId="22" r:id="rId14"/>
    <sheet name="IV_XIII (Vandenvietės)" sheetId="24" r:id="rId15"/>
    <sheet name="IV_XIV (CivSaug)" sheetId="23" r:id="rId16"/>
    <sheet name="Rodikliai" sheetId="18" state="hidden" r:id="rId17"/>
  </sheets>
  <definedNames>
    <definedName name="_xlnm._FilterDatabase" localSheetId="0" hidden="1">'II skyrius'!$B$9:$K$112</definedName>
    <definedName name="_xlnm._FilterDatabase" localSheetId="15" hidden="1">'IV_XIV (CivSaug)'!$B$34:$Q$71</definedName>
    <definedName name="_ftn1" localSheetId="0">'II skyrius'!$B$33</definedName>
    <definedName name="_ftnref1" localSheetId="0">'II skyrius'!#REF!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20" i="26" l="1"/>
  <c r="J20" i="26"/>
  <c r="N15" i="27" l="1"/>
  <c r="O50" i="27"/>
  <c r="O48" i="27"/>
  <c r="F33" i="27"/>
  <c r="F24" i="27"/>
  <c r="F29" i="27"/>
  <c r="K132" i="27"/>
  <c r="J132" i="27"/>
  <c r="I128" i="27"/>
  <c r="I124" i="27" s="1"/>
  <c r="O126" i="27"/>
  <c r="O124" i="27"/>
  <c r="M124" i="27"/>
  <c r="L124" i="27"/>
  <c r="K124" i="27"/>
  <c r="J124" i="27"/>
  <c r="I120" i="27"/>
  <c r="I116" i="27"/>
  <c r="I112" i="27"/>
  <c r="I108" i="27"/>
  <c r="I104" i="27"/>
  <c r="I100" i="27"/>
  <c r="I96" i="27"/>
  <c r="I84" i="27"/>
  <c r="I76" i="27"/>
  <c r="I72" i="27"/>
  <c r="I68" i="27"/>
  <c r="I60" i="27"/>
  <c r="O58" i="27"/>
  <c r="O56" i="27"/>
  <c r="O54" i="27"/>
  <c r="O52" i="27"/>
  <c r="O46" i="27"/>
  <c r="O44" i="27"/>
  <c r="M44" i="27"/>
  <c r="M132" i="27" s="1"/>
  <c r="L44" i="27"/>
  <c r="K44" i="27"/>
  <c r="J44" i="27"/>
  <c r="F31" i="27"/>
  <c r="F28" i="27"/>
  <c r="F27" i="27" s="1"/>
  <c r="F26" i="27"/>
  <c r="F25" i="27"/>
  <c r="N14" i="27"/>
  <c r="N13" i="27"/>
  <c r="N12" i="27"/>
  <c r="N11" i="27"/>
  <c r="L22" i="26"/>
  <c r="K22" i="26"/>
  <c r="J22" i="26"/>
  <c r="K21" i="26"/>
  <c r="J21" i="26"/>
  <c r="K19" i="26"/>
  <c r="J19" i="26"/>
  <c r="K18" i="26"/>
  <c r="J18" i="26"/>
  <c r="K17" i="26"/>
  <c r="J17" i="26"/>
  <c r="K16" i="26"/>
  <c r="J16" i="26"/>
  <c r="K15" i="26"/>
  <c r="J15" i="26"/>
  <c r="K12" i="26"/>
  <c r="J12" i="26"/>
  <c r="K11" i="26"/>
  <c r="J11" i="26"/>
  <c r="L132" i="27" l="1"/>
  <c r="F30" i="27" s="1"/>
  <c r="I44" i="27"/>
  <c r="I132" i="27" s="1"/>
  <c r="F37" i="27" s="1"/>
  <c r="F34" i="27"/>
  <c r="I51" i="24"/>
  <c r="I43" i="23" l="1"/>
  <c r="L133" i="3" l="1"/>
  <c r="O38" i="21" l="1"/>
  <c r="O36" i="21"/>
  <c r="O38" i="20"/>
  <c r="O36" i="20"/>
  <c r="I44" i="20"/>
  <c r="F20" i="16"/>
  <c r="F29" i="16"/>
  <c r="F28" i="16"/>
  <c r="O48" i="16"/>
  <c r="O46" i="16"/>
  <c r="O44" i="16"/>
  <c r="O42" i="16"/>
  <c r="O40" i="16"/>
  <c r="O38" i="16"/>
  <c r="O58" i="9" l="1"/>
  <c r="O56" i="9"/>
  <c r="O54" i="9"/>
  <c r="N13" i="9" s="1"/>
  <c r="O52" i="9"/>
  <c r="N11" i="9" s="1"/>
  <c r="O40" i="9"/>
  <c r="K66" i="9"/>
  <c r="J66" i="9"/>
  <c r="O34" i="8"/>
  <c r="O32" i="8"/>
  <c r="O30" i="8"/>
  <c r="I41" i="8"/>
  <c r="F31" i="6"/>
  <c r="I185" i="6"/>
  <c r="L181" i="6"/>
  <c r="M181" i="6"/>
  <c r="O66" i="6"/>
  <c r="O64" i="6"/>
  <c r="O62" i="6"/>
  <c r="O60" i="6"/>
  <c r="O58" i="6"/>
  <c r="N13" i="6" s="1"/>
  <c r="O56" i="6"/>
  <c r="M54" i="6"/>
  <c r="L54" i="6"/>
  <c r="O54" i="6"/>
  <c r="I139" i="6"/>
  <c r="I167" i="6"/>
  <c r="I161" i="6"/>
  <c r="I155" i="6"/>
  <c r="I145" i="6"/>
  <c r="I133" i="6"/>
  <c r="I123" i="6"/>
  <c r="I117" i="6"/>
  <c r="I111" i="6"/>
  <c r="I66" i="9" l="1"/>
  <c r="J40" i="6"/>
  <c r="K40" i="6"/>
  <c r="L40" i="6"/>
  <c r="M40" i="6"/>
  <c r="I50" i="6"/>
  <c r="O44" i="6"/>
  <c r="O42" i="6"/>
  <c r="N11" i="6" s="1"/>
  <c r="O40" i="6"/>
  <c r="I59" i="23" l="1"/>
  <c r="I51" i="23"/>
  <c r="F26" i="24"/>
  <c r="O35" i="24"/>
  <c r="N9" i="24" s="1"/>
  <c r="I47" i="24"/>
  <c r="I44" i="21"/>
  <c r="I42" i="22"/>
  <c r="L48" i="22"/>
  <c r="M48" i="22"/>
  <c r="I35" i="23" l="1"/>
  <c r="I67" i="23" s="1"/>
  <c r="O39" i="23"/>
  <c r="O41" i="23"/>
  <c r="O37" i="23"/>
  <c r="O35" i="23"/>
  <c r="N9" i="23" s="1"/>
  <c r="I39" i="24"/>
  <c r="M35" i="24"/>
  <c r="L35" i="24"/>
  <c r="L55" i="24" s="1"/>
  <c r="K23" i="26" s="1"/>
  <c r="K35" i="24"/>
  <c r="K55" i="24" s="1"/>
  <c r="J35" i="24"/>
  <c r="J55" i="24" s="1"/>
  <c r="F18" i="24" s="1"/>
  <c r="F17" i="24" s="1"/>
  <c r="F22" i="24"/>
  <c r="N10" i="24"/>
  <c r="M35" i="23"/>
  <c r="L35" i="23"/>
  <c r="K35" i="23"/>
  <c r="K67" i="23" s="1"/>
  <c r="F19" i="23" s="1"/>
  <c r="F18" i="23" s="1"/>
  <c r="J35" i="23"/>
  <c r="J67" i="23" s="1"/>
  <c r="F22" i="23"/>
  <c r="F26" i="22"/>
  <c r="F25" i="22" s="1"/>
  <c r="F22" i="22"/>
  <c r="F21" i="22" s="1"/>
  <c r="F23" i="22"/>
  <c r="N10" i="22"/>
  <c r="I48" i="21"/>
  <c r="I40" i="21"/>
  <c r="N9" i="21"/>
  <c r="M36" i="21"/>
  <c r="M52" i="21" s="1"/>
  <c r="F26" i="21" s="1"/>
  <c r="F25" i="21" s="1"/>
  <c r="L36" i="21"/>
  <c r="L52" i="21" s="1"/>
  <c r="F22" i="21" s="1"/>
  <c r="F21" i="21" s="1"/>
  <c r="K36" i="21"/>
  <c r="K52" i="21" s="1"/>
  <c r="F20" i="21" s="1"/>
  <c r="F19" i="21" s="1"/>
  <c r="J36" i="21"/>
  <c r="J52" i="21" s="1"/>
  <c r="F18" i="21" s="1"/>
  <c r="F17" i="21" s="1"/>
  <c r="F23" i="21"/>
  <c r="N10" i="21"/>
  <c r="O123" i="3"/>
  <c r="O121" i="3"/>
  <c r="O106" i="3"/>
  <c r="O54" i="3"/>
  <c r="O48" i="3"/>
  <c r="N13" i="3" s="1"/>
  <c r="N19" i="3"/>
  <c r="N9" i="20"/>
  <c r="I48" i="20"/>
  <c r="I36" i="20" s="1"/>
  <c r="I40" i="20"/>
  <c r="M36" i="20"/>
  <c r="M52" i="20" s="1"/>
  <c r="F26" i="20" s="1"/>
  <c r="F25" i="20" s="1"/>
  <c r="L36" i="20"/>
  <c r="L52" i="20" s="1"/>
  <c r="F22" i="20" s="1"/>
  <c r="F21" i="20" s="1"/>
  <c r="K36" i="20"/>
  <c r="K52" i="20" s="1"/>
  <c r="F20" i="20" s="1"/>
  <c r="F19" i="20" s="1"/>
  <c r="J36" i="20"/>
  <c r="J52" i="20" s="1"/>
  <c r="F18" i="20" s="1"/>
  <c r="F17" i="20" s="1"/>
  <c r="F23" i="20"/>
  <c r="N10" i="20"/>
  <c r="J36" i="19"/>
  <c r="J48" i="19" s="1"/>
  <c r="K36" i="19"/>
  <c r="K48" i="19" s="1"/>
  <c r="L36" i="19"/>
  <c r="L48" i="19" s="1"/>
  <c r="M36" i="19"/>
  <c r="M48" i="19" s="1"/>
  <c r="I44" i="19"/>
  <c r="I40" i="19"/>
  <c r="N12" i="10"/>
  <c r="N10" i="10"/>
  <c r="F20" i="10"/>
  <c r="F22" i="10"/>
  <c r="F24" i="10"/>
  <c r="F23" i="10" s="1"/>
  <c r="F28" i="10"/>
  <c r="F31" i="10"/>
  <c r="O44" i="10"/>
  <c r="O42" i="10"/>
  <c r="J38" i="10"/>
  <c r="J70" i="10" s="1"/>
  <c r="K38" i="10"/>
  <c r="L38" i="10"/>
  <c r="L70" i="10" s="1"/>
  <c r="M38" i="10"/>
  <c r="M70" i="10" s="1"/>
  <c r="I62" i="10"/>
  <c r="I54" i="10"/>
  <c r="I46" i="10"/>
  <c r="K70" i="10"/>
  <c r="F23" i="19"/>
  <c r="N10" i="19"/>
  <c r="N12" i="16"/>
  <c r="N10" i="16"/>
  <c r="N9" i="16"/>
  <c r="N11" i="16"/>
  <c r="J38" i="16"/>
  <c r="K38" i="16"/>
  <c r="L38" i="16"/>
  <c r="L90" i="16" s="1"/>
  <c r="M38" i="16"/>
  <c r="M90" i="16" s="1"/>
  <c r="I80" i="16"/>
  <c r="I70" i="16"/>
  <c r="I60" i="16"/>
  <c r="I50" i="16"/>
  <c r="N14" i="9"/>
  <c r="N10" i="9"/>
  <c r="O42" i="9"/>
  <c r="N9" i="9"/>
  <c r="L52" i="9"/>
  <c r="M52" i="9"/>
  <c r="J40" i="9"/>
  <c r="L40" i="9"/>
  <c r="M40" i="9"/>
  <c r="K72" i="9"/>
  <c r="J72" i="9"/>
  <c r="K60" i="9"/>
  <c r="J60" i="9"/>
  <c r="K48" i="9"/>
  <c r="I48" i="9" s="1"/>
  <c r="K44" i="9"/>
  <c r="N9" i="8"/>
  <c r="J30" i="8"/>
  <c r="J44" i="8" s="1"/>
  <c r="K30" i="8"/>
  <c r="K44" i="8" s="1"/>
  <c r="L30" i="8"/>
  <c r="F20" i="8" s="1"/>
  <c r="F19" i="8" s="1"/>
  <c r="M30" i="8"/>
  <c r="O192" i="6"/>
  <c r="O190" i="6"/>
  <c r="K193" i="6"/>
  <c r="K189" i="6" s="1"/>
  <c r="J193" i="6"/>
  <c r="O191" i="6"/>
  <c r="Q189" i="6"/>
  <c r="P189" i="6"/>
  <c r="O189" i="6"/>
  <c r="M189" i="6"/>
  <c r="L189" i="6"/>
  <c r="Q173" i="6"/>
  <c r="P173" i="6"/>
  <c r="Q181" i="6"/>
  <c r="P181" i="6"/>
  <c r="K181" i="6"/>
  <c r="O183" i="6"/>
  <c r="O181" i="6"/>
  <c r="O175" i="6"/>
  <c r="O173" i="6"/>
  <c r="N9" i="6" s="1"/>
  <c r="L173" i="6"/>
  <c r="M173" i="6"/>
  <c r="F29" i="6" s="1"/>
  <c r="F30" i="6" s="1"/>
  <c r="K177" i="6"/>
  <c r="K173" i="6" s="1"/>
  <c r="J177" i="6"/>
  <c r="K54" i="6"/>
  <c r="J107" i="6"/>
  <c r="I107" i="6" s="1"/>
  <c r="J100" i="6"/>
  <c r="I100" i="6" s="1"/>
  <c r="J90" i="6"/>
  <c r="J84" i="6"/>
  <c r="I84" i="6" s="1"/>
  <c r="J74" i="6"/>
  <c r="I74" i="6" s="1"/>
  <c r="J68" i="6"/>
  <c r="I68" i="6" s="1"/>
  <c r="O39" i="4"/>
  <c r="O37" i="4"/>
  <c r="N10" i="4" s="1"/>
  <c r="O36" i="4"/>
  <c r="O38" i="4"/>
  <c r="N9" i="4"/>
  <c r="N22" i="3"/>
  <c r="N21" i="3"/>
  <c r="N20" i="3"/>
  <c r="N18" i="3"/>
  <c r="N16" i="3"/>
  <c r="N15" i="3"/>
  <c r="N14" i="3"/>
  <c r="I129" i="3"/>
  <c r="I125" i="3"/>
  <c r="J121" i="3"/>
  <c r="K121" i="3"/>
  <c r="L121" i="3"/>
  <c r="M121" i="3"/>
  <c r="J106" i="3"/>
  <c r="K106" i="3"/>
  <c r="L106" i="3"/>
  <c r="M106" i="3"/>
  <c r="J48" i="3"/>
  <c r="K48" i="3"/>
  <c r="L48" i="3"/>
  <c r="M48" i="3"/>
  <c r="O56" i="3"/>
  <c r="O52" i="3"/>
  <c r="N17" i="3" s="1"/>
  <c r="I66" i="3"/>
  <c r="M44" i="8" l="1"/>
  <c r="F22" i="8"/>
  <c r="F21" i="8" s="1"/>
  <c r="F25" i="24"/>
  <c r="J24" i="26"/>
  <c r="M67" i="23"/>
  <c r="F25" i="23" s="1"/>
  <c r="F24" i="23" s="1"/>
  <c r="L67" i="23"/>
  <c r="K24" i="26" s="1"/>
  <c r="F21" i="23"/>
  <c r="F20" i="23" s="1"/>
  <c r="F16" i="23" s="1"/>
  <c r="F28" i="23" s="1"/>
  <c r="F21" i="24"/>
  <c r="F20" i="24" s="1"/>
  <c r="F16" i="24" s="1"/>
  <c r="I38" i="16"/>
  <c r="I90" i="16" s="1"/>
  <c r="F31" i="16" s="1"/>
  <c r="I72" i="9"/>
  <c r="L78" i="9"/>
  <c r="K40" i="9"/>
  <c r="M78" i="9"/>
  <c r="F30" i="9" s="1"/>
  <c r="J52" i="9"/>
  <c r="J78" i="9" s="1"/>
  <c r="K52" i="9"/>
  <c r="L44" i="8"/>
  <c r="K14" i="26" s="1"/>
  <c r="F16" i="8"/>
  <c r="I54" i="6"/>
  <c r="I193" i="6"/>
  <c r="I189" i="6" s="1"/>
  <c r="I181" i="6"/>
  <c r="M55" i="24"/>
  <c r="F24" i="24" s="1"/>
  <c r="I35" i="24"/>
  <c r="I55" i="24" s="1"/>
  <c r="I36" i="21"/>
  <c r="I52" i="21" s="1"/>
  <c r="F16" i="21"/>
  <c r="F29" i="21" s="1"/>
  <c r="I121" i="3"/>
  <c r="J133" i="3"/>
  <c r="I52" i="20"/>
  <c r="F16" i="20"/>
  <c r="F29" i="20" s="1"/>
  <c r="I36" i="19"/>
  <c r="I48" i="19" s="1"/>
  <c r="I38" i="10"/>
  <c r="I70" i="10" s="1"/>
  <c r="I60" i="9"/>
  <c r="I44" i="9"/>
  <c r="I40" i="9" s="1"/>
  <c r="L197" i="6"/>
  <c r="K13" i="26" s="1"/>
  <c r="K197" i="6"/>
  <c r="M197" i="6"/>
  <c r="J189" i="6"/>
  <c r="J181" i="6"/>
  <c r="I177" i="6"/>
  <c r="I173" i="6" s="1"/>
  <c r="J173" i="6"/>
  <c r="J54" i="6"/>
  <c r="M133" i="3"/>
  <c r="K133" i="3"/>
  <c r="K25" i="26" l="1"/>
  <c r="J23" i="26"/>
  <c r="I52" i="9"/>
  <c r="I78" i="9" s="1"/>
  <c r="F33" i="9" s="1"/>
  <c r="K78" i="9"/>
  <c r="J197" i="6"/>
  <c r="F28" i="24"/>
  <c r="F25" i="16"/>
  <c r="F25" i="10" l="1"/>
  <c r="I100" i="3" l="1"/>
  <c r="I92" i="3"/>
  <c r="I86" i="3"/>
  <c r="I78" i="3"/>
  <c r="I72" i="3"/>
  <c r="I113" i="3"/>
  <c r="I58" i="3"/>
  <c r="I106" i="3" l="1"/>
  <c r="I48" i="3"/>
  <c r="I133" i="3" l="1"/>
  <c r="F27" i="9" l="1"/>
  <c r="F26" i="9"/>
  <c r="F25" i="9" s="1"/>
  <c r="F22" i="9"/>
  <c r="F21" i="9" s="1"/>
  <c r="F29" i="9" l="1"/>
  <c r="F24" i="9"/>
  <c r="F23" i="9" s="1"/>
  <c r="F20" i="9" s="1"/>
  <c r="I37" i="8" l="1"/>
  <c r="I46" i="6"/>
  <c r="I40" i="6" s="1"/>
  <c r="F22" i="6"/>
  <c r="F21" i="6" s="1"/>
  <c r="F27" i="6"/>
  <c r="F23" i="4"/>
  <c r="F35" i="3"/>
  <c r="I30" i="8" l="1"/>
  <c r="F26" i="6"/>
  <c r="F25" i="6" s="1"/>
  <c r="F24" i="6"/>
  <c r="F23" i="6" s="1"/>
  <c r="M44" i="4"/>
  <c r="F26" i="4" s="1"/>
  <c r="F25" i="4" s="1"/>
  <c r="L44" i="4"/>
  <c r="F22" i="4" s="1"/>
  <c r="F21" i="4" s="1"/>
  <c r="K44" i="4"/>
  <c r="F20" i="4" s="1"/>
  <c r="F19" i="4" s="1"/>
  <c r="J44" i="4"/>
  <c r="J36" i="4" s="1"/>
  <c r="I40" i="4"/>
  <c r="I44" i="4" s="1"/>
  <c r="F38" i="3"/>
  <c r="F37" i="3" s="1"/>
  <c r="F32" i="3"/>
  <c r="I44" i="8" l="1"/>
  <c r="F23" i="8"/>
  <c r="J14" i="26" s="1"/>
  <c r="F20" i="6"/>
  <c r="K36" i="4"/>
  <c r="F30" i="3"/>
  <c r="F29" i="3" s="1"/>
  <c r="F18" i="4"/>
  <c r="F17" i="4" s="1"/>
  <c r="F16" i="4" s="1"/>
  <c r="F29" i="4" s="1"/>
  <c r="I36" i="4"/>
  <c r="L36" i="4"/>
  <c r="F34" i="3"/>
  <c r="F33" i="3" s="1"/>
  <c r="M36" i="4"/>
  <c r="F31" i="3"/>
  <c r="F28" i="3" l="1"/>
  <c r="F41" i="3" s="1"/>
  <c r="I197" i="6" l="1"/>
  <c r="F33" i="6" l="1"/>
  <c r="J13" i="26"/>
  <c r="J25" i="26" s="1"/>
  <c r="F27" i="16"/>
  <c r="F24" i="16" l="1"/>
  <c r="F23" i="16" s="1"/>
  <c r="F19" i="16"/>
  <c r="F22" i="16"/>
  <c r="F21" i="16" s="1"/>
  <c r="F18" i="16" l="1"/>
  <c r="F27" i="10" l="1"/>
  <c r="F19" i="10"/>
  <c r="F21" i="10" l="1"/>
  <c r="F18" i="10" l="1"/>
  <c r="F18" i="19"/>
  <c r="F17" i="19" s="1"/>
  <c r="F20" i="19"/>
  <c r="F19" i="19" s="1"/>
  <c r="F22" i="19"/>
  <c r="F21" i="19" s="1"/>
  <c r="F26" i="19"/>
  <c r="F25" i="19" s="1"/>
  <c r="F16" i="19" l="1"/>
  <c r="F29" i="19" s="1"/>
  <c r="F20" i="22" l="1"/>
  <c r="F19" i="22" s="1"/>
  <c r="K36" i="22"/>
  <c r="F18" i="22"/>
  <c r="F17" i="22" s="1"/>
  <c r="F16" i="22" s="1"/>
  <c r="F29" i="22" s="1"/>
  <c r="J36" i="22"/>
  <c r="I36" i="22"/>
  <c r="I48" i="22" s="1"/>
</calcChain>
</file>

<file path=xl/sharedStrings.xml><?xml version="1.0" encoding="utf-8"?>
<sst xmlns="http://schemas.openxmlformats.org/spreadsheetml/2006/main" count="2886" uniqueCount="718">
  <si>
    <t>II SKYRIUS</t>
  </si>
  <si>
    <t>REGIONO PLĖTROS TIKSLAI IR UŽDAVINIAI</t>
  </si>
  <si>
    <t>Eil. Nr.</t>
  </si>
  <si>
    <t>Regiono plėtros tikslai ir uždaviniai</t>
  </si>
  <si>
    <t>Stebėsenos rodiklio tipas</t>
  </si>
  <si>
    <t>Stebėsenos rodikliai</t>
  </si>
  <si>
    <t>Teritorijos naudojimo privalomosios nuostatos</t>
  </si>
  <si>
    <t>Išankstinės sąlygos</t>
  </si>
  <si>
    <t>Tikslų ir uždavinių pavadinimai</t>
  </si>
  <si>
    <t>Tikslų ir uždavinių kodai</t>
  </si>
  <si>
    <t>Rodiklio pavadinimas (matavimo vienetai)</t>
  </si>
  <si>
    <t>Pradinė reikšmė (metai)</t>
  </si>
  <si>
    <t>Tarpinė siektina reikšmė (metai)</t>
  </si>
  <si>
    <t>Galutinė siektina reikšmė</t>
  </si>
  <si>
    <t>1.</t>
  </si>
  <si>
    <t>Poveikio</t>
  </si>
  <si>
    <t>-</t>
  </si>
  <si>
    <t>Veiklų atitiktis patvirtintiems regioniniams ir (ar) savivaldybių atliekų prevencijos ir tvarkymo planams, parengtiems Valstybiniam atliekų prevencijos ir tvarkymo 2021–2027 m. planui įgyvendinti.</t>
  </si>
  <si>
    <t>(2020)</t>
  </si>
  <si>
    <t>(2025)</t>
  </si>
  <si>
    <t>(2030)</t>
  </si>
  <si>
    <t>(2021)</t>
  </si>
  <si>
    <t>(2019)</t>
  </si>
  <si>
    <t>1.1.</t>
  </si>
  <si>
    <t>Rezultato</t>
  </si>
  <si>
    <t>(2024)</t>
  </si>
  <si>
    <t>(2029)</t>
  </si>
  <si>
    <t>1.2.</t>
  </si>
  <si>
    <t>Dviračiams skirtos infrastruktūros naudotojų skaičius per metus (naudotojai per metus)</t>
  </si>
  <si>
    <t xml:space="preserve">2. </t>
  </si>
  <si>
    <t>Patvirtintos teritorinės strategijos, atitinkančios Europos Parlamento ir Tarybos reglamento (ES) 2021/1060, kuriuo nustatomos bendros Europos regioninės plėtros fondo, „Europos socialinio fondo +“, Sanglaudos fondo, Teisingos pertvarkos fondo ir Europos jūrų reikalų, žvejybos ir akvakultūros fondo nuostatos ir šių fondų bei Prieglobsčio, migracijos ir integracijos fondo, Vidaus saugumo fondo ir Sienų valdymo ir vizų politikos finansinės paramos priemonės taisyklės (Bendrųjų nuostatų reglamento), 29 straipsnio reikalavimus ir patvirtintose regionų plėtros planų pažangos priemonėse yra numatytos veiklos šioms strategijoms įgyvendinti.</t>
  </si>
  <si>
    <t>Gyventojų, aprūpinamų geriamojo vandens tiekimo paslaugomis, dalis, palyginti su visais gyventojais (procentai)</t>
  </si>
  <si>
    <t>Gyventojų, aprūpinamų centralizuotai teikiamomis nuotekų tvarkymo paslaugomis, dalis, palyginti su visais gyventojais (procentai)</t>
  </si>
  <si>
    <t>Socialines paslaugas gaunančių tikslinės grupės asmenų dalis nuo bendro su skurdo rizika ar socialine atskirtimi susiduriančių gyventojų skaičiaus (procentai)</t>
  </si>
  <si>
    <t>Patvirtintose regionų plėtros planų pažangos priemonėse numatytos veiklos, skirtos kokybiškų visuomenės sveikatos priežiūros paslaugų prieinamumui didinti, yra pagrįstos mokslo įrodymais, pripažinta gerąja praktika ar tarptautiniais standartais, pagal Sveikatos apsaugos ministerijos pateiktas rekomendacijas (metodiką).</t>
  </si>
  <si>
    <t>Gydymo priemonėmis išvengiamas mirtingumas (mirusiųjų skaičius 100 tūkst. gyventojų)</t>
  </si>
  <si>
    <t>2.1.</t>
  </si>
  <si>
    <t>Asmenų, turinčių intelekto ir (ar) psichikos negalią, gavusių paslaugas naujoje ar modernizuotoje infrastruktūroje skaičius per metus</t>
  </si>
  <si>
    <t>Naujos arba modernizuotos sveikatos priežiūros infrastruktūros naudotojų skaičius per metus (naudotojai per metus)</t>
  </si>
  <si>
    <t>Gyventojai, prisijungę bent prie antrinio viešojo nuotekų valymo įrenginių (asmenys)</t>
  </si>
  <si>
    <t>Mokyklų, kuriose buvo įdiegtos universalaus dizaino ir kitos inžinerinės priemonės, aplinką pritaikant asmenims, turintiems negalią, dalis nuo visų mokyklų (procentas)</t>
  </si>
  <si>
    <t>Rekultivuota žemė, naudojama žaliesiems plotams, socialiniams būstams, ekonominei arba kitai paskirčiai (hektarai)</t>
  </si>
  <si>
    <t>Metinis konsoliduotų viešųjų paslaugų vartotojų skaičius (vartotojai per metus)</t>
  </si>
  <si>
    <t>Dviračiams skirtos infrastruktūros metinis naudotojų skaičius (naudotojai per metus)</t>
  </si>
  <si>
    <t xml:space="preserve">III SKYRIUS </t>
  </si>
  <si>
    <t>REGIONO PLĖTROS PLANO PAŽANGOS PRIEMONĖS</t>
  </si>
  <si>
    <t>Pažangos priemonė</t>
  </si>
  <si>
    <t>Pažangos priemone įgyvendinamas regiono plėtros uždavinys</t>
  </si>
  <si>
    <t>Kiti regiono plėtros uždaviniai</t>
  </si>
  <si>
    <t>Būtinosios sąlygos</t>
  </si>
  <si>
    <t xml:space="preserve">Prisidėjimas prie horizontaliųjų principų (toliau – HP) įgyvendinimo </t>
  </si>
  <si>
    <t>Koordinatorius</t>
  </si>
  <si>
    <t>Preliminarus pažangos lėšų poreikis (Eur)</t>
  </si>
  <si>
    <t>Pavadinimas</t>
  </si>
  <si>
    <t>Kodas</t>
  </si>
  <si>
    <t>Iš viso</t>
  </si>
  <si>
    <t>Iš jų: ES ir kitos tarptautinės paramos lėšos</t>
  </si>
  <si>
    <t>Iš jų: Lietuvos Respublikos valstybės biudžeto lėšos</t>
  </si>
  <si>
    <t>2.</t>
  </si>
  <si>
    <t>3.</t>
  </si>
  <si>
    <t>4.</t>
  </si>
  <si>
    <t>5.</t>
  </si>
  <si>
    <t>6.</t>
  </si>
  <si>
    <t>7.</t>
  </si>
  <si>
    <t>8.</t>
  </si>
  <si>
    <t>9.</t>
  </si>
  <si>
    <t>10.</t>
  </si>
  <si>
    <t>11.</t>
  </si>
  <si>
    <t>12.</t>
  </si>
  <si>
    <t xml:space="preserve">IV SKYRIUS </t>
  </si>
  <si>
    <t>PAŽANGOS PRIEMONIŲ APRAŠAS</t>
  </si>
  <si>
    <t>Rodiklio kodas</t>
  </si>
  <si>
    <t>Rodiklio pavadinimas
(matavimo vienetas)</t>
  </si>
  <si>
    <t>Pradinė rodiklio reikšmė 
(metai)</t>
  </si>
  <si>
    <t>Siektinos rodiklio reikšmės</t>
  </si>
  <si>
    <t>Siektina tarpinė rodiklio reikšmė (metai)</t>
  </si>
  <si>
    <t>Siektina galutinė rodiklio reikšmė
(metai)</t>
  </si>
  <si>
    <t>R.B.2.2071</t>
  </si>
  <si>
    <t>Naujos arba modernizuotos švietimo infrastruktūros naudotojų skaičius per metus (naudotojai per metus)</t>
  </si>
  <si>
    <t>R.S.2.3026</t>
  </si>
  <si>
    <t>R.B.2.2070</t>
  </si>
  <si>
    <t>Naujos arba modernizuotos vaikų priežiūros infrastruktūros naudotojų skaičius per metus (naudotojai per metus)</t>
  </si>
  <si>
    <t>R.S.2.3030</t>
  </si>
  <si>
    <t>Vaikų, pasinaudojusių pavėžėjimo paslaugomis naujai įsigytomis transporto priemonėmis (asmenys per metus)</t>
  </si>
  <si>
    <t>R.S.2.3027</t>
  </si>
  <si>
    <t>Mokinių, besinaudojančių sukurta visos dienos mokyklos infrastruktūra, skaičius (asmenys per metus)</t>
  </si>
  <si>
    <t>Finansavimo šaltiniai</t>
  </si>
  <si>
    <t>Lėšų poreikis, eurais</t>
  </si>
  <si>
    <t>1. Lietuvos Respublikos valstybės biudžeto asignavimų lėšos:</t>
  </si>
  <si>
    <t>1.1. Valstybės biudžeto lėšos</t>
  </si>
  <si>
    <t>1.1.1.1.1 Valstybės biudžeto lėšos</t>
  </si>
  <si>
    <t>1.2. Europos Sąjungos (toliau – ES) ir kitos tarptautinės finansinės paramos bendrojo finansavimo lėšos</t>
  </si>
  <si>
    <t>1.2.2.8.1 2021–2027 m. ES struktūrinių fondų bendrojo finansavimo lėšos</t>
  </si>
  <si>
    <t>1.3. ES ir kitos tarptautinės finansinės paramos lėšos</t>
  </si>
  <si>
    <t>1.3.2.8.1 2021–2027 m. ES struktūrinių fondų lėšos</t>
  </si>
  <si>
    <t>1.4. Tikslinės paskirties valstybės biudžeto lėšos</t>
  </si>
  <si>
    <t>1.4.1.1.1 Biudžetinių įstaigų pajamų įmokos</t>
  </si>
  <si>
    <t>2. Kitos lėšos:</t>
  </si>
  <si>
    <t>2.1. Savivaldybių biudžetų lėšos</t>
  </si>
  <si>
    <t>2.2. Privačios lėšos</t>
  </si>
  <si>
    <t>2.3. Kitos viešosios lėšos</t>
  </si>
  <si>
    <t>IŠ VISO</t>
  </si>
  <si>
    <t>Veiklos, poveiklės, projektai</t>
  </si>
  <si>
    <t>Veiklos, poveiklės, projekto tipas</t>
  </si>
  <si>
    <t>Galimi pareiškėjai arba projektų vykdytojai, kai projektai atrenkami planavimo būdu</t>
  </si>
  <si>
    <t>Galimi partneriai</t>
  </si>
  <si>
    <t>Projektų atrankos būdas</t>
  </si>
  <si>
    <t>Tiesiogiai prisidedama prie HP</t>
  </si>
  <si>
    <t>Projektų finansavimo forma</t>
  </si>
  <si>
    <t>Pažangos lėšos (eurais) ir jų finansavimo šaltiniai</t>
  </si>
  <si>
    <t>Įgyvendinimo pradžia (metai, ketv.)</t>
  </si>
  <si>
    <t>Įgyvendinimo pabaiga (metai, ketv.)</t>
  </si>
  <si>
    <t>Iš jų Lietuvos Respublikos valstybės biudžeto asignavimų lėšos, ne daugiau kaip</t>
  </si>
  <si>
    <t>Iš jų kitos lėšos, ne mažiau kaip</t>
  </si>
  <si>
    <t>Rodiklio kodas, pavadinimas ir matavimo vienetai</t>
  </si>
  <si>
    <t>Siektina rodiklio reikšmė (metai)</t>
  </si>
  <si>
    <t>Valstybės biudžeto lėšos</t>
  </si>
  <si>
    <t>ES ir kitos tarptautinės paramos bendrojo finansavimo lėšos</t>
  </si>
  <si>
    <t>ES ir kitos tarptautinės paramos lėšos</t>
  </si>
  <si>
    <t>I</t>
  </si>
  <si>
    <t>Planavimo</t>
  </si>
  <si>
    <t>Dotacija</t>
  </si>
  <si>
    <t>(2028)</t>
  </si>
  <si>
    <t>(2027)</t>
  </si>
  <si>
    <t>(2026)</t>
  </si>
  <si>
    <t>Iš viso pažangos priemonės veikloms:</t>
  </si>
  <si>
    <t>Specialieji projektų atrankos kriterijai</t>
  </si>
  <si>
    <t>Pažangos priemonės veikla (-os)</t>
  </si>
  <si>
    <t xml:space="preserve">Atitikties specialiajam projektų atrankos kriterijui 
vertinimo aspektai </t>
  </si>
  <si>
    <t>Prioritetinis projektų atrankos kriterijus</t>
  </si>
  <si>
    <t xml:space="preserve">Atitikties prioritetiniam projektų atrankos kriterijui vertinimo aspektai </t>
  </si>
  <si>
    <t>Veikla (-os) ir (ar) poveiklė (-ės), kurios projektams taikomas reikalavimas</t>
  </si>
  <si>
    <t>Reikalavimai projektams</t>
  </si>
  <si>
    <t>Reikalavimai</t>
  </si>
  <si>
    <t>Savivaldybių administracijos</t>
  </si>
  <si>
    <t>R.N.2.5051</t>
  </si>
  <si>
    <t>Miestai, kuriuose įrengta ar modernizuota oro monitoringo infrastruktūra, skaičius</t>
  </si>
  <si>
    <t>P.B.2.0039 Teritorijos, kurioms taikomos oro taršos stebėsenos sistemos, oro kokybės zonos, skaičius</t>
  </si>
  <si>
    <t>R.N.2.5051 Miestai, kuriuose įrengta ar modernizuota oro monitoringo infrastruktūra, skaičius</t>
  </si>
  <si>
    <t>Gyventojai, prisijungę prie patobulintų viešojo vandens tiekimo sistemų (asmenys)</t>
  </si>
  <si>
    <t>R.B.2.2067</t>
  </si>
  <si>
    <t>(2022)</t>
  </si>
  <si>
    <t>R.S.2.3031</t>
  </si>
  <si>
    <t>R.S.2.3033</t>
  </si>
  <si>
    <t>R.B.2.2074</t>
  </si>
  <si>
    <t>R.S.2.3523</t>
  </si>
  <si>
    <t>R.S.2.3526</t>
  </si>
  <si>
    <t>R.S.2.3040</t>
  </si>
  <si>
    <t>R.S.2.3039</t>
  </si>
  <si>
    <t>R.S.2.3025</t>
  </si>
  <si>
    <t>7 lentelė. Tauragės regiono plėtros tikslai ir uždaviniai</t>
  </si>
  <si>
    <t>Skatinti aukštesnę pridėtinę vertę kuriančių darbo vietų steigimą</t>
  </si>
  <si>
    <t>LT027-01</t>
  </si>
  <si>
    <t>Partnerystės urbanistinėje sistemoje (LRBP sprendinių 90 p. ir konkrečių partnerysčių grupes detalizuojantys 107–137 p.)</t>
  </si>
  <si>
    <t xml:space="preserve">Padidinti regiono investicinį patrauklumą </t>
  </si>
  <si>
    <t>LT027-01-01</t>
  </si>
  <si>
    <t>LT027-01-02</t>
  </si>
  <si>
    <t>Padidinti regiono turistinį patrauklumą</t>
  </si>
  <si>
    <t xml:space="preserve">Gerinti viešųjų paslaugų prieinamumą </t>
  </si>
  <si>
    <t>LT027-02</t>
  </si>
  <si>
    <t>Patenkintas socialinio būsto poreikis nuo tokią teisę turinčių asmenų (šeimų) skaičiaus (procentai)</t>
  </si>
  <si>
    <t>Kompaktiško miesto principai (LRBP sprendinių 58 p. ir detalizuojantys 66 –70 p. ; urbanistinėse aglomeracijose papildomai 73 –83 p.)</t>
  </si>
  <si>
    <t>Patvirtintose regionų plėtros planų pažangos priemonėse numatytos veiklos, skirtos institucinės globos pertvarkai įgyvendinti, ir iki 2022 m. liepos 1 d. yra parengti ir suderinti su Socialinės apsaugos ir darbo ministerija regioniniai socialinių paslaugų ir socialinių paslaugų infrastruktūros, reikalingos institucinės globos pertvarkai įgyvendinti, žemėlapiai</t>
  </si>
  <si>
    <t>Patvirtintose regionų plėtros planų pažangos priemonėse numatytos veiklos, skirtos ilgalaikės priežiūros paslaugų plėtrai savivaldybėse, ir iki 2023 m. IV ketv. su Sveikatos apsaugos ministerija suderinti regiono ilgalaikės priežiūros paslaugų savivaldybėse organizavimo ir infrastruktūros, reikalingos ilgalaikės priežiūros paslaugų teikimui, modernizavimo žemėlapiai.</t>
  </si>
  <si>
    <t>(2020–2021)</t>
  </si>
  <si>
    <t>Tolygiai išplėtoti viešąsias paslaugas, ypatingai orientuotas į pažeidžiamas visuomenės grupes, pagerinti jų kokybę, padidinti įvairovę</t>
  </si>
  <si>
    <t>LT027-02-01</t>
  </si>
  <si>
    <t>Mokyklų, kuriose buvo įdiegtos universalaus dizaino ir kitos inžinerinės priemonės, aplinką pritaikant asmenims turintiems negalią, dalis nuo visų mokyklų (procentai)</t>
  </si>
  <si>
    <t xml:space="preserve">Naujos arba modernizuotos vaikų priežiūros infrastruktūros naudotojų skaičius per metus  (naudotojai per metus) </t>
  </si>
  <si>
    <t>Vaikų, pasinaudojusių pavėžėjimo paslaugomis naujai įsigytomis transporto priemonėmis</t>
  </si>
  <si>
    <t xml:space="preserve">Mokinių besinaudojančių sukurta visos dienos mokyklos infrastruktūra skaičius (asmenys per metus) </t>
  </si>
  <si>
    <t xml:space="preserve">Naujų arba modernizuotų socialinių būstų naudotojų skaičius per metus (naudotojai per metus) </t>
  </si>
  <si>
    <t xml:space="preserve">Asmenų, turinčių intelekto ir (ar) psichikos negalią, gavusių paslaugas naujoje ar modernizuotoje infrastruktūroje skaičius per metus (asmenys per metus) </t>
  </si>
  <si>
    <t xml:space="preserve">Socialiai pažeidžiamų, socialinę riziką (atskirtį) patiriančių asmenų, gavusių paslaugas naujoje ar modernizuotoje infrastruktūroje  skaičius per metus (asmenys per metus) </t>
  </si>
  <si>
    <t xml:space="preserve">Asmenų, palankiai vertinančių visuomenės sveikatos priežiūros paslaugų kokybę, dalis (procentai) </t>
  </si>
  <si>
    <t xml:space="preserve">Naujos arba modernizuotos socialinės rūpybos infrastruktūros naudotojų skaičius per metus (naudotojai per metus) </t>
  </si>
  <si>
    <t>2.2.</t>
  </si>
  <si>
    <t>LT027-02-02</t>
  </si>
  <si>
    <t>Paskatinti bendrų, kompleksinių viešųjų paslaugų teikimą</t>
  </si>
  <si>
    <t xml:space="preserve">Gerinti regiono aplinkos patrauklumą </t>
  </si>
  <si>
    <t>LT027-03</t>
  </si>
  <si>
    <t xml:space="preserve">Sąvartynuose šalinamų komunalinių atliekų dalis (procentai) </t>
  </si>
  <si>
    <t xml:space="preserve">Paruoštų pakartotinai naudoti ir perdirbtų komunalinių atliekų dalis (procentai) </t>
  </si>
  <si>
    <t>Savivaldybės tarybos patvirtinta Bendrųjų savivaldybių aplinkos monitoringo nuostatų reikalavimus atitinkanti savivaldybės aplinkos (oro) monitoringo programa kietųjų dalelių KD2,5 koncentracijos aplinkos ore matavimams ir kitų oro teršalų (kai reikia) koncentracijos aplinkos ore matavimams, su Aplinkos apsaugos agentūros derinimo išvada, kad matavimų, atliktų pagal programoje kietųjų dalelių KD2.5 matavimams nustatytas sąlygas duomenys bus tinkami naudoti valstybinio aplinkos monitoringo tikslams.</t>
  </si>
  <si>
    <t>Kompaktiško miesto principai (LRBP sprendinių 58 p. ir detalizuojantys 66 –70 p. ; urbanistinėse aglomeracijose papildomai 73 – 83 p.)</t>
  </si>
  <si>
    <t>1. Savivaldybės tarybos patvirtintas darnaus judumo mieste planas, kurio parengimas finansuotas 2014 –2020 m. ES fondų lėšomis. 
2. Pagal Lietuvos Respublikos alternatyviųjų degalų įstatymo nuostatas parengtas ir patvirtintas viešųjų ir pusiau viešųjų elektromobilių įkrovimo prieigų vietinės reikšmės keliuose planas iki 2030 m.</t>
  </si>
  <si>
    <t>Projekto veiklų atitiktis geriamojo vandens tiekimo ir nuotekų tvarkymo infrastruktūros plėtros planui</t>
  </si>
  <si>
    <t>3.1</t>
  </si>
  <si>
    <t>3.2</t>
  </si>
  <si>
    <t>Paskatinti darnų judumą</t>
  </si>
  <si>
    <t>Pagerinti gyvenamosios aplinkos kokybę</t>
  </si>
  <si>
    <t>LT027-03-01</t>
  </si>
  <si>
    <t>LT027-03-02</t>
  </si>
  <si>
    <t xml:space="preserve">Dviračiams skirtos infrastruktūros naudotojų skaičius per metus (naudotojų skaičius per metus) </t>
  </si>
  <si>
    <t xml:space="preserve">Gyventojai, galintys naudotis nauja ar atnaujinta žaliąja infrastruktūra (asmenys) </t>
  </si>
  <si>
    <t xml:space="preserve">Gyventojai, prisijungę prie patobulintų viešojo vandens tiekimo sistemų (asmenys) </t>
  </si>
  <si>
    <t>Gyventojai, prisijungę bent prie antrinių viešojo nuotekų valymo įrenginių (asmenys)</t>
  </si>
  <si>
    <t xml:space="preserve">Surinktos atskirai išrūšiuotos atliekos (tonos per metus) </t>
  </si>
  <si>
    <t xml:space="preserve">Šiame skyriuje pateikiama Tauragės regiono pažangos priemonių suvestinė bei pažangos priemonėms įgyvendinti reikalingų finansinių lėšų sumos ir kita informacija (žr. 8 lentelę). </t>
  </si>
  <si>
    <t xml:space="preserve">8 lentelė. Tauragės regiono pažangos priemonių suvestinė </t>
  </si>
  <si>
    <t>Tauragės regiono plėtros taryba (toliau – TRPT)</t>
  </si>
  <si>
    <t>TRPT</t>
  </si>
  <si>
    <t>HP Darnus vystymas (DV)
HP Lygios galimybės (LG)</t>
  </si>
  <si>
    <t>HP DV
HP Inovatyvumas (I)
HP LG</t>
  </si>
  <si>
    <t>HP DV
HP I
HP LG</t>
  </si>
  <si>
    <t>Švietimo pažangos priemonė</t>
  </si>
  <si>
    <t>Ilgalaikės priežiūros paslaugų plėtros pažangos priemonė</t>
  </si>
  <si>
    <t>LT027-02-01-01</t>
  </si>
  <si>
    <t>LT027-02-01-02</t>
  </si>
  <si>
    <t>2.1 uždavinys</t>
  </si>
  <si>
    <t>1.1 uždavinys</t>
  </si>
  <si>
    <t>Tauragė+ funkcinės zonos pažangos priemonė</t>
  </si>
  <si>
    <t>LT027-02-02-01</t>
  </si>
  <si>
    <t>1.1 uždavinys
1.2 uždavinys
2.1 uždavinys
2.2 uždavinys</t>
  </si>
  <si>
    <t>3.1 uždavinys
3.2 uždavinys</t>
  </si>
  <si>
    <t>Darnaus judumo skatinimo Tauragės mieste pažangos priemonė</t>
  </si>
  <si>
    <t>LT027-03-01-01</t>
  </si>
  <si>
    <t>3.1 uždavinys</t>
  </si>
  <si>
    <t xml:space="preserve">1.1 uždavinys
2.2 uždavinys </t>
  </si>
  <si>
    <t>Vandentvarkos paslaugų prieinamumo didinimo pažangos priemonė</t>
  </si>
  <si>
    <t>Tauragės miesto tvarios plėtros pažangos priemonė</t>
  </si>
  <si>
    <t>Atliekų rūšiuojamojo surinkimo skatinimo pažangos priemonė</t>
  </si>
  <si>
    <t>Praeityje pažeistų teritorijų sutvarkymo pažangos priemonė</t>
  </si>
  <si>
    <t>Kokybiškų visuomenės sveikatos paslaugų prieinamumo didinimo pažangos priemonė</t>
  </si>
  <si>
    <t>Socialinio būsto ir socialinių paslaugų plėtros pažangos priemonė</t>
  </si>
  <si>
    <t>Aplinkos oro monitoringo stiprinimo pažangos priemonė</t>
  </si>
  <si>
    <t xml:space="preserve">Žaliosios infrastruktūros plėtojimo pažangos priemonė </t>
  </si>
  <si>
    <t>LT027-03-02-01</t>
  </si>
  <si>
    <t>LT027-03-02-02</t>
  </si>
  <si>
    <t>LT027-03-02-03</t>
  </si>
  <si>
    <t>LT027-03-02-04</t>
  </si>
  <si>
    <t>LT027-02-01-03</t>
  </si>
  <si>
    <t>LT027-02-01-04</t>
  </si>
  <si>
    <t>LT027-03-02-05</t>
  </si>
  <si>
    <t>LT027-03-02-06</t>
  </si>
  <si>
    <t>3.2 uždavinys</t>
  </si>
  <si>
    <t>2.2 uždavinys</t>
  </si>
  <si>
    <t>1.1 uždavinys
1.2 uždavinys</t>
  </si>
  <si>
    <t xml:space="preserve">1.1 uždavinys
2.1 uždavinys </t>
  </si>
  <si>
    <t>HP DV
HP LG</t>
  </si>
  <si>
    <t>I SKIRSNIS</t>
  </si>
  <si>
    <t>1 lentelė. LT027-02-01-01 Švietimo pažangos priemonės įgyvendinimo rezultato rodikliai</t>
  </si>
  <si>
    <t>2 lentelė. LT027-02-01-01 Švietimo pažangos priemonės finansavimo šaltiniai ir preliminarus pažangos lėšų poreikis</t>
  </si>
  <si>
    <t xml:space="preserve">3 lentelė. LT027-02-01-01 Švietimo pažangos priemonės veiklos, poveiklės ir (arba) projektai </t>
  </si>
  <si>
    <t>1. Universalaus dizaino elementų ir kitų inžinerinių priemonių įrengimas Tauragės regiono bendrojo ugdymo mokyklose (BUM) bei visos dienos mokyklos erdvių sukūrimas ir pritaikymas ikimokyklinio, priešmokyklinio, pradinio bei pagrindinio ugdymo programas vykdančiose Tauragės regiono švietimo įstaigose</t>
  </si>
  <si>
    <t>Tauragės regiono savivaldybių administracijos</t>
  </si>
  <si>
    <t>Tauragės regiono ikimokyklinio, priešmokyklinio, pradinio ir pagrindinio ugdymo programas įgyvendinančios švietimo įstaigos</t>
  </si>
  <si>
    <t>Taip</t>
  </si>
  <si>
    <t>1.1. Universalaus dizaino elementų ir kitų inžinerinių priemonių įrengimas Šilalės rajono savivaldybės BUM bei visos dienos mokyklos erdvių sukūrimas ir pritaikymas ikimokyklinio, priešmokyklinio, pradinio bei pagrindinio ugdymo programas vykdančiose Šilalės rajono savivaldybės švietimo įstaigose</t>
  </si>
  <si>
    <t>Šilalės rajono savivaldybės administracija</t>
  </si>
  <si>
    <t>Šilalės rajono savivaldybės ikimokyklinio, priešmokyklinio, pradinio ir pagrindinio ugdymo programas įgyvendinančios švietimo įstaigos</t>
  </si>
  <si>
    <t>1.2. Visos dienos mokyklos erdvių sukūrimas ir pritaikymas Šilalės Dariaus ir Girėno progimnazijoje</t>
  </si>
  <si>
    <t>Šilalės Dariaus ir Girėno progimnazija</t>
  </si>
  <si>
    <t>1.3. Universalaus dizaino elementų ir kitų inžinerinių priemonių įrengimas Jurbarko rajono savivaldybės BUM bei visos dienos mokyklos erdvių sukūrimas ir pritaikymas ikimokyklinio, priešmokyklinio, pradinio bei pagrindinio ugdymo programas vykdančiose Jurbarko rajono savivaldybės švietimo įstaigose</t>
  </si>
  <si>
    <t>Jurbarko rajono savivaldybės administracija</t>
  </si>
  <si>
    <t>Jurbarko rajono savivaldybės ikimokyklinio, priešmokyklinio, pradinio ir pagrindinio ugdymo programas įgyvendinančios švietimo įstaigos</t>
  </si>
  <si>
    <t xml:space="preserve">Jurbarko rajono savivaldybės ikimokyklinio, priešmokyklinio, pradinio ir pagrindinio ugdymo programas </t>
  </si>
  <si>
    <t xml:space="preserve">1.4. Universalaus dizaino elementų ir kitų inžinerinių priemonių įrengimas Tauragės rajono savivaldybės BUM </t>
  </si>
  <si>
    <t>Tauragės rajono savivaldybės administracija</t>
  </si>
  <si>
    <t>Tauragės rajono savivaldybės ikimokyklinio, priešmokyklinio, pradinio ir pagrindinio ugdymo programas įgyvendinančios  švietimo įstaigos</t>
  </si>
  <si>
    <t>1.5. Visos dienos mokyklos erdvių sukūrimas ir pritaikymas ikimokyklinio, priešmokyklinio, pradinio bei pagrindinio ugdymo programas vykdančiose Pagėgių savivaldybės švietimo įstaigose</t>
  </si>
  <si>
    <t>Pagėgių savivaldybės administracija</t>
  </si>
  <si>
    <t xml:space="preserve">Pagėgių savivaldybės ikimokyklinio, priešmokyklinio, pradinio ir pagrindinio </t>
  </si>
  <si>
    <t>R.B.2.2071 Naujos arba modernizuotos švietimo infrastruktūros naudotojų skaičius per metus (naudotojai per metus)</t>
  </si>
  <si>
    <t>R.B.2.2070 Naujos arba modernizuotos vaikų priežiūros infrastruktūros naudotojų skaičius per metus (naudotojai per metus)</t>
  </si>
  <si>
    <t>ŠMSM</t>
  </si>
  <si>
    <t>R.S.2.3026 Mokyklų, kuriose buvo įdiegtos universalaus dizaino ir kitos inžinerinės priemonės, aplinką pritaikant asmenims turintiems negalią, dalis nuo visų mokyklų (procentai)</t>
  </si>
  <si>
    <t>R.S.2.3027 Mokinių, kurie naudojasi sukurta visos dienos mokyklos infrastruktūra, skaičius (asmenys per metus)</t>
  </si>
  <si>
    <t>P.B.2.0067 Naujos arba modernizuotos švietimo infrastruktūros mokymo klasių talpumas (asmenys)</t>
  </si>
  <si>
    <t>P.S.2.1025 Mokyklos, kuriose buvo įdiegtos universalaus dizaino ir kitos inžinerinės priemonės pritaikant aplinką asmenims, turintiems negalią (skaičius)</t>
  </si>
  <si>
    <t>R.S.2.3027 Mokinių, kurie naudojasi sukurta visos dienos mokyklos infrastruktūra, skaičius (asmenys per metus</t>
  </si>
  <si>
    <t xml:space="preserve">P.B.2.0067 Naujos arba modernizuotos švietimo infrastruktūros mokymo klasių talpumas (asmenys) </t>
  </si>
  <si>
    <t>R.B.2.2070 Naujos arba modernizuotos vaikų priežiūros infrastruktūros naudotojų skaičius per metus (naudotojai)</t>
  </si>
  <si>
    <t>P.B.2.0066 Naujos arba modernizuotos vaikų priežiūros infrastruktūros mokymo klasių talpumas (asmenys)</t>
  </si>
  <si>
    <t>P.S.2.1024 Sukurtų naujų ikimokyklinio ugdymo vietų skaičius (skaičius)</t>
  </si>
  <si>
    <t>R.S.2.3030 Vaikų, pasinaudojusių pavėžėjimo paslaugomis naujai įsigytomis transporto priemonėmis, skaičius per metus (asmenys per metus)</t>
  </si>
  <si>
    <t>P.S.2.1029 Tikslinės transporto priemonės (skaičius)</t>
  </si>
  <si>
    <t>AM Paž_terit</t>
  </si>
  <si>
    <t>R.S.2.3039  Metinis konsoliduotų viešųjų paslaugų vartotojų skaičius (vartotojai per metus)</t>
  </si>
  <si>
    <t>R.S.2.3040 Sukurtos arba atkurtos teritorijos, naudojamos ekonominei, rekreacinei ar turizmo paskirčiai (Hektarai)</t>
  </si>
  <si>
    <t>P.B.2.0076 Integruoti teritorinio vystymo projektai (projektai)</t>
  </si>
  <si>
    <t>P.S.2.1039 Sukurtos arba atkurtos atviros erdvės (kv. m)</t>
  </si>
  <si>
    <t>FZ</t>
  </si>
  <si>
    <t>R.B.2.2062 Naujo ar modernizuoto viešojo transporto naudotojų skaičius per metus (naudotojai/ metus)</t>
  </si>
  <si>
    <t>R.B.2.2029 Numatomas išmetamas šiltnamio efektą sukeliančių dujų kiekis (tonos CO2 ekvivalentu per metus)</t>
  </si>
  <si>
    <t>R.B.2.2064 Dviračiams skirtos infrastruktūros naudotojų skaičius per metus (naudotojai/ metus)</t>
  </si>
  <si>
    <t>P.B.2.0057 Kolektyviniam viešajam transportui skirtų ekologiškų riedmenų pajėgumai (keleiviai)</t>
  </si>
  <si>
    <t>P.S.2.1036 Įsigytos nulinės emisijos viešojo transporto priemonės (skaičius)</t>
  </si>
  <si>
    <t>P.S.2.1035 Įgyvendintos darnaus judumo priemonės (skaičius)</t>
  </si>
  <si>
    <t>P.B.2.0058 Dviračiams skirta infrastruktūra, kuriai suteikta parama (km)</t>
  </si>
  <si>
    <t>P.B.2.0059 Alternatyviųjų degalų infrastruktūra (degalų papildymo/ įkrovimo punktai)</t>
  </si>
  <si>
    <t>DJ</t>
  </si>
  <si>
    <t>2024 III</t>
  </si>
  <si>
    <t>2026 III</t>
  </si>
  <si>
    <t>2027 III</t>
  </si>
  <si>
    <t>2025 III</t>
  </si>
  <si>
    <t>2026 IV</t>
  </si>
  <si>
    <t>2. Naujų ikimokyklinio ugdymo vietų kūrimas Tauragės regione</t>
  </si>
  <si>
    <t>Tauragės regiono ikimokyklinio ugdymo programas įgyvendinančios įstaigos</t>
  </si>
  <si>
    <t>2024 II</t>
  </si>
  <si>
    <t>2.2. Naujų ikimokyklinio ugdymo vietų kūrimas Jurbarko rajono savivaldybėje</t>
  </si>
  <si>
    <t>Jurbarko rajono savivaldybės ikimokyklinio ugdymo programas įgyvendinančios įstaigos</t>
  </si>
  <si>
    <t>3. Negalią turintiems mokiniams ir kitiems mokiniams pavėžėti iki ir iš ugdymo įstaigos lengvai pritaikomų transporto priemonių įsigijimas Tauragės regione</t>
  </si>
  <si>
    <t>Tauragės regiono ugdymo įstaigos</t>
  </si>
  <si>
    <t>3.1. Negalią turintiems mokiniams ir kitiems mokiniams pavėžėti iki ir iš ugdymo įstaigos lengvai pritaikomų transporto priemonių įsigijimas  Tauragės rajono savivaldybėje</t>
  </si>
  <si>
    <t>Tauragės rajono savivaldybės ugdymo įstaigos</t>
  </si>
  <si>
    <t>30</t>
  </si>
  <si>
    <t>2025 II</t>
  </si>
  <si>
    <t>3.2. Negalią turintiems mokiniams ir kitiems mokiniams pavėžėti iki ir iš ugdymo įstaigos lengvai pritaikomų transporto priemonių įsigijimas Pagėgių savivaldybėje</t>
  </si>
  <si>
    <t>Pagėgių savivaldybės ugdymo įstaigos</t>
  </si>
  <si>
    <t xml:space="preserve">4 lentelė. LT027-02-01-01 Švietimo pažangos priemonės specialieji projektų atrankos kriterijai </t>
  </si>
  <si>
    <t xml:space="preserve">5 lentelė. LT027-02-01-01 Švietimo pažangos priemonės prioritetiniai projektų atrankos kriterijai </t>
  </si>
  <si>
    <t xml:space="preserve">6 lentelė. Reikalavimai projektams </t>
  </si>
  <si>
    <t xml:space="preserve">7 lentelė. Kiti reikalavimai dėl pažangos priemonės įgyvendinimo </t>
  </si>
  <si>
    <t>Nebus taikomi</t>
  </si>
  <si>
    <t>Universalaus dizaino elementų ir kitų inžinerinių priemonių įrengimas Tauragės regiono bendrojo ugdymo mokyklose (BUM) bei visos dienos mokyklos erdvių sukūrimas ir pritaikymas ikimokyklinio, priešmokyklinio, pradinio bei pagrindinio ugdymo programas vykdančiose Tauragės regiono švietimo įstaigose</t>
  </si>
  <si>
    <t>Naujų ikimokyklinio ugdymo vietų kūrimas Tauragės regione</t>
  </si>
  <si>
    <t>Negalią turintiems mokiniams ir kitiems mokiniams pavėžėti iki ir iš ugdymo įstaigos lengvai pritaikomų transporto priemonių įsigijimas Tauragės regione</t>
  </si>
  <si>
    <t>Nebus</t>
  </si>
  <si>
    <t>Prioritetinių projektų atrankos kriterijai nebus taikomi, nes visi projektai pažangos priemonėje bus atrenkami planavimo būdu.</t>
  </si>
  <si>
    <t>Specialiųjų projektų atrankos kriterijai nebus taikomi</t>
  </si>
  <si>
    <t>II SKIRSNIS</t>
  </si>
  <si>
    <t>1 lentelė. LT027-03-02-04 Praeityje pažeistų teritorijų sutvarkymo pažangos priemonės įgyvendinimo rezultato rodikliai</t>
  </si>
  <si>
    <t>2 lentelė. LT027-03-02-04 Praeityje pažeistų teritorijų sutvarkymo pažangos priemonės finansavimo šaltiniai ir preliminarus pažangos lėšų poreikis</t>
  </si>
  <si>
    <t>1. Praeityje kasybos darbais pažeistų teritorijų sutvarkymas Tauragės regione</t>
  </si>
  <si>
    <t>Nėra</t>
  </si>
  <si>
    <t>2025 I</t>
  </si>
  <si>
    <t>2029 III</t>
  </si>
  <si>
    <t>1.1. Praeityje pažeistos teritorijos Jurbarko mieste sutvarkymas</t>
  </si>
  <si>
    <t xml:space="preserve">4 lentelė. LT027-03-02-04 Praeityje pažeistų teritorijų sutvarkymo pažangos priemonės specialieji projektų atrankos kriterijai </t>
  </si>
  <si>
    <t xml:space="preserve">5 lentelė. LT027-03-02-04 Praeityje pažeistų teritorijų sutvarkymo pažangos priemonės prioritetiniai projektų atrankos kriterijai </t>
  </si>
  <si>
    <t>Praeityje kasybos darbais pažeistų teritorijų sutvarkymas Tauragės regione</t>
  </si>
  <si>
    <t>Įgyvendinamiems projektams pagal priemonės veiklą keliamos išankstinės sąlygos: 
1.	Projektai turi būti įgyvendinami urbanizuotose teritorijose, kurių gyventojų tankis didesnis, kaip 300 gyventojų/ kv. km ir aplinkinėje teritorijoje (iki 2 km);
2.	Rekultivuota žemė naudojama želdynų ir želdinių įrengimui, socialiniams būstams, ūkinei, kultūrinei, sporto ar bendruomeninei veiklai.</t>
  </si>
  <si>
    <t xml:space="preserve">3 lentelė. LT027-02-02-01 Tauragė+ funkcinės zonos pažangos priemonės veiklos, poveiklės ir (arba) projektai </t>
  </si>
  <si>
    <t>III SKIRSNIS</t>
  </si>
  <si>
    <t xml:space="preserve">1 lentelė. LT027-02-02-01 Tauragė+ funkcinės zonos pažangos priemonės įgyvendinimo rezultato rodikliai
</t>
  </si>
  <si>
    <t>2 lentelė. LT027-02-02-01 Tauragė+ funkcinės zonos pažangos priemonės finansavimo šaltiniai ir preliminarus pažangos lėšų poreikis</t>
  </si>
  <si>
    <t xml:space="preserve">4 lentelė. LT027-02-02-01 Tauragė+ funkcinės zonos pažangos priemonės specialieji projektų atrankos kriterijai </t>
  </si>
  <si>
    <t xml:space="preserve">5 lentelė. LT027-02-02-01 Tauragė+ funkcinės zonos pažangos priemonės prioritetiniai projektų atrankos kriterijai </t>
  </si>
  <si>
    <t>Sukurtos arba atkurtos teritorijos, naudojamos ekonominei, rekreacinei ar turizmo paskirčiai (Hektarai)</t>
  </si>
  <si>
    <t>1. Investicinio patrauklumo didinimas ir pramoninių teritorijų infrastruktūros plėtra</t>
  </si>
  <si>
    <t>VšĮ „Žaliasis regionas“</t>
  </si>
  <si>
    <t>Jurbarko raj. sav. administracija</t>
  </si>
  <si>
    <t>2024 I</t>
  </si>
  <si>
    <t>2. Gamtos ir kultūros objektų pritaikymas lankymui bei turizmo informavimo paslaugų plėtra</t>
  </si>
  <si>
    <t>Pagėgių sav. administracija</t>
  </si>
  <si>
    <t>2028 IV</t>
  </si>
  <si>
    <t>3. Viešojo transporto paslaugų prieinamumo didinimas Tauragės regione</t>
  </si>
  <si>
    <t>4. Nuotekų tvarkymo infrastruktūros pajėgumų plėtra</t>
  </si>
  <si>
    <t>UAB „Tauragės vandenys“</t>
  </si>
  <si>
    <t>UAB „Šilalės vandenys“, UAB „Pagėgių komunalinis ūkis“, UAB „Jurbarko vandenys“</t>
  </si>
  <si>
    <t xml:space="preserve">5. Visuomenės sveikatos paslaugų prieinamumo didinimas </t>
  </si>
  <si>
    <t>Jurbarko rajono savivaldybės visuomenės sveikatos biuras</t>
  </si>
  <si>
    <t>IV SKIRSNIS</t>
  </si>
  <si>
    <t>1 lentelė. LT027-03-01-01 Darnaus judumo skatinimo Tauragės mieste pažangos priemonės įgyvendinimo rezultato rodikliai</t>
  </si>
  <si>
    <t>R.B.2.2064</t>
  </si>
  <si>
    <t>2 lentelė. LT027-03-01-01 Darnaus judumo skatinimo Tauragės mieste pažangos priemonės finansavimo šaltiniai ir preliminarus pažangos lėšų poreikis</t>
  </si>
  <si>
    <t xml:space="preserve">3 lentelė. LT027-03-01-01 Darnaus judumo skatinimo Tauragės mieste pažangos priemonės veiklos, poveiklės ir (arba) projektai  </t>
  </si>
  <si>
    <t>1. Darnaus judumo skatinimas Tauragės regiono miestuose</t>
  </si>
  <si>
    <t>1.2. Vientiso dviračių takų tinklo kūrimas integruojant bevariklį transportą į bendrą transporto sistemą Tauragės mieste</t>
  </si>
  <si>
    <t xml:space="preserve">Nėra
</t>
  </si>
  <si>
    <t xml:space="preserve">4 lentelė. LT027-03-01-01 Darnaus judumo skatinimo Tauragės mieste pažangos priemonės specialieji projektų atrankos kriterijai </t>
  </si>
  <si>
    <t xml:space="preserve">5 lentelė. LT027-03-01-01 Darnaus judumo skatinimo Tauragės mieste pažangos priemonės prioritetiniai projektų atrankos kriterijai </t>
  </si>
  <si>
    <t>Prioritetiniai projektų atrankos kriterijai nebus taikomi, nes visi projektai pažangos priemonėje bus atrenkami planavimo būdu.</t>
  </si>
  <si>
    <t>V SKIRSNIS</t>
  </si>
  <si>
    <t>1 lentelė. LT027-03-02-02 Tauragės miesto tvarios plėtros pažangos priemonės įgyvendinimo rezultato rodikliai</t>
  </si>
  <si>
    <t>2 lentelė. LT027-03-02-02 Tauragės miesto tvarios plėtros pažangos priemonės finansavimo šaltiniai ir preliminarus pažangos lėšų poreikis</t>
  </si>
  <si>
    <t xml:space="preserve">3 lentelė. LT027-03-02-02 Tauragės miesto tvarios plėtros pažangos priemonės veiklos, poveiklės ir (arba) projektai </t>
  </si>
  <si>
    <t xml:space="preserve">4 lentelė. Pažangos priemonės specialieji projektų atrankos kriterijai </t>
  </si>
  <si>
    <t xml:space="preserve">5 lentelė. Pažangos priemonės prioritetiniai projektų atrankos kriterijai </t>
  </si>
  <si>
    <t xml:space="preserve">4 lentelė. LT027-03-02-02 Tauragės miesto tvarios plėtros pažangos priemonės specialieji projektų atrankos kriterijai </t>
  </si>
  <si>
    <t xml:space="preserve">5 lentelė. LT027-03-02-02 Tauragės miesto tvarios plėtros pažangos priemonės prioritetiniai projektų atrankos kriterijai </t>
  </si>
  <si>
    <t>Specialieji projektų atrankos kriterijai nebus taikomi</t>
  </si>
  <si>
    <t>1. Viešųjų paslaugų prieinamumo gerinimas Tauragės mieste</t>
  </si>
  <si>
    <t>Tauragės rajono savivaldybės biudžetinės, viešosios ir kitos įstaigos bei organizacijos</t>
  </si>
  <si>
    <t>R.B.2.2052</t>
  </si>
  <si>
    <t>Rekultivuota žemė, naudojama žaliesiems plotams, socialiniams būstams, ekonominei arba kitai paskirčiai (ha)</t>
  </si>
  <si>
    <t>MTP</t>
  </si>
  <si>
    <t>R.S.2.3039 Metinis konsoliduotų viešųjų paslaugų vartotojų skaičius (vartotojai per metus)</t>
  </si>
  <si>
    <t>R.B.2.2052 Rekultivuota žemė, naudojama žaliesiems plotams, socialiniams būstams, ekonominei arba kitai paskirčiai (ha)</t>
  </si>
  <si>
    <t>P.B.2.0114 Atviros erdvės, sukurtos arba atkurtos miestų teritorijose (kv. m)</t>
  </si>
  <si>
    <t>Tauragės vaikų reabilitacijos centras-mokykla „Pušelė“ Tauragės meno mokykla</t>
  </si>
  <si>
    <t>Tauragės Jovarų pagrindinė mokykla</t>
  </si>
  <si>
    <t>2025 IV</t>
  </si>
  <si>
    <t>2027 I</t>
  </si>
  <si>
    <t>2. Tvarios aplinkos užtikrinimas Tauragės mieste</t>
  </si>
  <si>
    <t>Tauragės „Šaltinio“ progimnazija</t>
  </si>
  <si>
    <t xml:space="preserve">Tauragės Martyno Mažvydo progimnazija	
	</t>
  </si>
  <si>
    <t>VSB</t>
  </si>
  <si>
    <t>Asmenų, po dalyvavimo veiklose pagerinusių sveikatos raštingumo kompetenciją, dalis (proc.)</t>
  </si>
  <si>
    <t>Asmenų, palankiai vertinančių visuomenės sveikatos priežiūros paslaugų kokybę, dalis</t>
  </si>
  <si>
    <t>R.S.2.3523 Asmenų, po dalyvavimo veiklose pagerinusių sveikatos raštingumo kompetenciją, dalis (proc.)</t>
  </si>
  <si>
    <t>P.S.2.1519 Asmenys, dalyvavę sveikatos raštingumo didinimo veiklose (asm.)</t>
  </si>
  <si>
    <t>P.B.2.0518 (EECO018) Paramą gavusių nacionalinio, regionų ar vietos lygmens viešojo administravimo ar viešąsias paslaugas teikiančių įstaigų skaičius</t>
  </si>
  <si>
    <t>VI SKIRSNIS</t>
  </si>
  <si>
    <t>1 lentelė. Pažangos priemonės įgyvendinimo rezultato rodikliai</t>
  </si>
  <si>
    <t>2 lentelė. Pažangos priemonės finansavimo šaltiniai ir preliminarus pažangos lėšų poreikis</t>
  </si>
  <si>
    <t xml:space="preserve">3 lentelė. Pažangos priemonės veiklos, poveiklės ir (arba) projektai </t>
  </si>
  <si>
    <t>1.Kokybiškų visuomenės sveikatos paslaugų prieinamumo didinimas</t>
  </si>
  <si>
    <t>Tauragės regiono savivaldybių biudžetinės įstaigos – visuomenės sveikatos biurai</t>
  </si>
  <si>
    <t>Taip:
DV, I, LG</t>
  </si>
  <si>
    <t>1.2. Prevencinių priemonių, stiprinančių visuomenės sveikatą bei psichologinę gerovę ir atsparumą stiprinimas Šilalės rajono savivaldybėje</t>
  </si>
  <si>
    <t>Šilalės rajono savivaldybės visuomenės sveikatos biuras</t>
  </si>
  <si>
    <t>1.3. Prevencinių priemonių, stiprinančių visuomenės sveikatą bei psichologinę gerovę ir atsparumą stiprinimas Tauragės rajono savivaldybėje</t>
  </si>
  <si>
    <t>Tauragės rajono savivaldybės visuomenės sveikatos biuras</t>
  </si>
  <si>
    <t>2027 IV</t>
  </si>
  <si>
    <t xml:space="preserve">4 lentelė. LT027-02-01-02 Kokybiškų visuomenės sveikatos paslaugų prieinamumo didinimo Tauragės regione pažangos priemonės specialieji projektų atrankos kriterijai </t>
  </si>
  <si>
    <t xml:space="preserve">5 lentelė. LT027-02-01-02 Kokybiškų visuomenės sveikatos paslaugų prieinamumo didinimo pažangos priemonės prioritetiniai projektų atrankos kriterijai </t>
  </si>
  <si>
    <t>VII SKIRSNIS</t>
  </si>
  <si>
    <t>1 lentelė. LT027-03-02-01 Vandentvarkos paslaugų prieinamumo didinimo pažangos priemonės įgyvendinimo rezultato rodikliai</t>
  </si>
  <si>
    <t>R.B.2.2041</t>
  </si>
  <si>
    <t>R.B.2.2042</t>
  </si>
  <si>
    <t>2 lentelė. LT027-03-02-01 Vandentvarkos paslaugų prieinamumo didinimo pažangos priemonės finansavimo šaltiniai ir preliminarus pažangos lėšų poreikis</t>
  </si>
  <si>
    <t>AM_Vand</t>
  </si>
  <si>
    <t>R.B.2.2042 Gyventojai, prisijungę bent prie antrinio viešojo nuotekų valymo įrenginių (asmenys)</t>
  </si>
  <si>
    <t>R.B.2.2041 Gyventojai, prisijungę prie patobulintų viešojo vandens tiekimo sistemų (asmenys)</t>
  </si>
  <si>
    <t>P.B.2.0031 Viešojo nuotekų surinkimo tinklo naujų arba atnaujintų vamzdynų ilgis (km)</t>
  </si>
  <si>
    <t>P.B.2.0030 Viešojo vandens tiekimo paskirstymo sistemų naujų arba atnaujintų vamzdynų ilgis (km)</t>
  </si>
  <si>
    <t>P.S.2.1013 Nauji arba atnaujinti geriamojo vandens ruošimo pajėgumai (m3/parą)</t>
  </si>
  <si>
    <t>1. Vandentvarkos paslaugų prieinamumo didinimas Tauragės regione</t>
  </si>
  <si>
    <t>UAB „Jurbarko vandenys“, UAB „Pagėgių komunalinis ūkis“, UAB „Šilalės vandenys“, UAB „Tauragės vandenys“</t>
  </si>
  <si>
    <t>1.1. Vandentvarkos paslaugų prieinamumo didinimas Jurbarko rajono savivaldybėje</t>
  </si>
  <si>
    <t>UAB „Jurbarko vandenys“</t>
  </si>
  <si>
    <t>1.2. Vandentvarkos paslaugų prieinamumo didinimas Pagėgių savivaldybėje</t>
  </si>
  <si>
    <t>UAB „Pagėgių komunalinis ūkis“</t>
  </si>
  <si>
    <t>1.3. Vandentvarkos paslaugų prieinamumo didinimas Šilalės rajono savivaldybėje</t>
  </si>
  <si>
    <t>UAB „Šilalės vandenys“</t>
  </si>
  <si>
    <t>1.4. Vandentvarkos paslaugų prieinamumo didinimas Tauragės rajono savivaldybėje</t>
  </si>
  <si>
    <t>2029 II</t>
  </si>
  <si>
    <t xml:space="preserve">4 lentelė. LT027-03-02-01 Vandentvarkos paslaugų prieinamumo didinimo pažangos priemonės specialieji projektų atrankos kriterijai </t>
  </si>
  <si>
    <t xml:space="preserve">5 lentelė. LT027-03-02-01 Vandentvarkos paslaugų prieinamumo didinimo pažangos priemonės prioritetiniai projektų atrankos kriterijai </t>
  </si>
  <si>
    <t>VIII SKIRSNIS</t>
  </si>
  <si>
    <t>Naujų arba modernizuotų socialinių būstų naudotojų skaičius per metus</t>
  </si>
  <si>
    <t>Socialiai pažeidžiamų, socialinę riziką (atskirtį) patiriančių asmenų, gavusių paslaugas naujoje ar modernizuotoje infrastruktūroje skaičius per metus</t>
  </si>
  <si>
    <t>Naujos arba modernizuotos socialinės rūpybos infrastruktūros naudotojų skaičius per metus</t>
  </si>
  <si>
    <t>1. Socialinio būsto fondo ir socialinių paslaugų plėtra Tauragės regione</t>
  </si>
  <si>
    <t>Soc_B</t>
  </si>
  <si>
    <t>R.B.2.2067 Naujų arba modernizuotų socialinių būstų naudotojų skaičius per metus</t>
  </si>
  <si>
    <t>P.B.2.0065 Naujų arba modernizuotų socialinių būstų talpumas</t>
  </si>
  <si>
    <t>R.S.2.3031 Asmenų, turinčių intelekto ir (ar) psichikos negalią, gavusių paslaugas naujoje ar modernizuotoje infrastruktūroje skaičius per metus</t>
  </si>
  <si>
    <t>P.S.2.1030 Paslaugų intelekto ir (ar) psichikos negalią turintiems asmenims vietų skaičius naujoje ar modernizuotoje infrastruktūroje</t>
  </si>
  <si>
    <t>R.S.2.3033 Socialiai pažeidžiamų, socialinę riziką (atskirtį) patiriančių asmenų, gavusių paslaugas naujoje ar modernizuotoje infrastruktūroje skaičius per metus</t>
  </si>
  <si>
    <t>P.S.2.1031 Paslaugų socialiai pažeidžiamiems, socialinę riziką (atskirtį) patiriantiems asmenims vietų skaičius naujoje ar modernizuotoje infrastruktūroje</t>
  </si>
  <si>
    <t>R.B.2.2074 Naujos arba modernizuotos socialinės rūpybos infrastruktūros naudotojų skaičius per metus</t>
  </si>
  <si>
    <t>P.B.2.0070 Naujos arba modernizuotos socialinės rūpybos infrastruktūros (ne būsto) talpumas</t>
  </si>
  <si>
    <t xml:space="preserve">1.1. Socialinio būsto fondo ir apsaugoto būsto paslaugų plėtra Jurbarko rajono savivaldybėje
</t>
  </si>
  <si>
    <t xml:space="preserve">1.2. Socialinio būsto fondo plėtra Pagėgių savivaldybėje
</t>
  </si>
  <si>
    <t xml:space="preserve">1.3. Apsaugoto būsto paslaugų plėtra Pagėgių savivaldybėje
</t>
  </si>
  <si>
    <t xml:space="preserve">1.4. Socialinių paslaugų plėtra Pagėgių savivaldybėje
</t>
  </si>
  <si>
    <t>1.5. Socialinio būsto fondo ir socialinių paslaugų plėtra Šilalės rajono savivaldybėje</t>
  </si>
  <si>
    <t xml:space="preserve">1.6. Apsaugoto būsto paslaugų plėtra Šilalės rajono savivaldybėje
</t>
  </si>
  <si>
    <t xml:space="preserve">1.7. Socialinių paslaugų įstaigų senyvo amžiaus asmenims infrastruktūros modernizavimas ir plėtra Šilalės rajono savivaldybėje
</t>
  </si>
  <si>
    <t>1.8. Socialinio būsto fondo plėtra Tauragės rajono savivaldybėje</t>
  </si>
  <si>
    <t>1.9. Socialinių paslaugų asmenims, turintiems intelekto ir (ar) psichikos negalią, plėtra Tauragės rajono savivaldybėje</t>
  </si>
  <si>
    <t>1.10. Nestacionarių socialinių paslaugų plėtra Tauragės rajono savivaldybėje</t>
  </si>
  <si>
    <t>1.11. Socialinių paslaugų įstaigų senyvo amžiaus asmenims infrastruktūros modernizavimas ir plėtra Tauragės rajono savivaldybėje</t>
  </si>
  <si>
    <t>Socialinio būsto ir socialinių paslaugų plėtra Tauragės regione</t>
  </si>
  <si>
    <t>Regioninės pažangos priemonės Nr. 09-003-02-02-11 (RE) „Sumažinti pažeidžiamų visuomenės grupių gerovės teritorinius skirtumus“ finansavimo gairės. Patvirtinta Lietuvos Respublikos socialinės apsaugos ir darbo ministro 2023 m. birželio 30 d. įsakymu Nr. A1-439.</t>
  </si>
  <si>
    <t>IX SKIRSNIS</t>
  </si>
  <si>
    <t>1. Savivaldybių aplinkos oro monitoringo infrastruktūros plėtra ir visuomenės informavimas</t>
  </si>
  <si>
    <t>1.1. Tauragės rajono savivaldybės aplinkos oro monitoringo infrastruktūros plėtra ir visuomenės informavimas</t>
  </si>
  <si>
    <t>1.2. Jurbarko rajono savivaldybės aplinkos oro monitoringo infrastruktūros plėtra ir visuomenės informavimas</t>
  </si>
  <si>
    <t>2024 IV</t>
  </si>
  <si>
    <t>Savivaldybių aplinkos oro monitoringo
infrastruktūros plėtra ir visuomenės
informavimas</t>
  </si>
  <si>
    <t>R.B.2.2095</t>
  </si>
  <si>
    <t>Gyventojai, galintys naudotis nauja ar patobulinta žaliąja infrastruktūra</t>
  </si>
  <si>
    <t>P.B.2.0036 Žalioji infrastruktūra, kuriai suteikta parama kitais nei prisitaikymo prie klimato kaitos tikslais, hektarai</t>
  </si>
  <si>
    <t>R.B.2.2095 Gyventojai, galintys naudotis nauja ar patobulinta žaliąja infrastruktūra</t>
  </si>
  <si>
    <t>Žalinim</t>
  </si>
  <si>
    <t>Oro_mon</t>
  </si>
  <si>
    <t>Patvirtintose Lietuvos Respublikos Aplinkos apsaugos ministro 2023 m. lapkričio 3 d. įsakymu Nr. D1-361 „Dėl regioninės pažangos priemonės 02-001-06-08-02 (RE) „Plėtoti žaliąją infrastruktūrą urbanizuotoje aplinkoje“ finansavimo gairių patvirtinimo“.</t>
  </si>
  <si>
    <t>1. Žaliosios infrastruktūros urbanizuotoje aplinkoje plėtojimas Tauragės regione</t>
  </si>
  <si>
    <t>1.1. Tauragės miesto žaliosios infrastruktūros plėtojimas</t>
  </si>
  <si>
    <t>1.2. Jurbarko miesto žaliosios infrastruktūros plėtojimas</t>
  </si>
  <si>
    <t xml:space="preserve"> TAURAGĖ+ FUNKCINĖS ZONOS PAŽANGOS PRIEMONĖ </t>
  </si>
  <si>
    <t xml:space="preserve"> DARNAUS JUDUMO SKATINIMO TAURAGĖS MIESTE PAŽANGOS PRIEMONĖ</t>
  </si>
  <si>
    <t xml:space="preserve"> TAURAGĖS MIESTO TVARIOS PLĖTROS PAŽANGOS PRIEMONĖ </t>
  </si>
  <si>
    <t xml:space="preserve"> KOKYBIŠKŲ VISUOMENĖS SVEIKATOS PASLAUGŲ PRIEINAMUMO DIDINIMO PAŽANGOS PRIEMONĖ</t>
  </si>
  <si>
    <t xml:space="preserve"> VANDENTVARKOS PASLAUGŲ PRIEINAMUMO DIDINIMO PAŽANGOS PRIEMONĖ</t>
  </si>
  <si>
    <t xml:space="preserve"> SOCIALINIO BŪSTO IR SOCIALINIŲ PASLAUGŲ PLĖTROS PAŽANGOS PRIEMONĖ</t>
  </si>
  <si>
    <t xml:space="preserve"> APLINKOS ORO MONITORINGO STIPRINIMO PAŽANGOS PRIEMONĖ</t>
  </si>
  <si>
    <t xml:space="preserve"> ŽALIOSIOS INFRASTRUKTŪROS PLĖTOJIMO PAŽANGOS PRIEMONĖ</t>
  </si>
  <si>
    <t>R.S.2.3526 Asmenų, palankiai vertinančių visuomenės sveikatos priežiūros paslaugų kokybę, dalis (proc.)</t>
  </si>
  <si>
    <t>Atitinka RPP nurodytas rodiklio siektinas reikšmes Tauragės regionui 2025 m. ir 2030 m.</t>
  </si>
  <si>
    <t>2023–2029 m. Tauragė+ funkcinės zonos strategijos (toliau – Tauragė+ FZ) 1.1.2. veiksmas.</t>
  </si>
  <si>
    <t>Tauragė+ FZ 1.1.1 veiksmas</t>
  </si>
  <si>
    <t>Tauragė+ FZ 1.1.6.-1.1.24 veiksmai</t>
  </si>
  <si>
    <r>
      <t xml:space="preserve">Gyventojų užimtumo lygis (15 –64 metų) (procentai) </t>
    </r>
    <r>
      <rPr>
        <vertAlign val="superscript"/>
        <sz val="12"/>
        <rFont val="Times New Roman"/>
        <family val="1"/>
        <charset val="186"/>
      </rPr>
      <t>114</t>
    </r>
  </si>
  <si>
    <r>
      <t xml:space="preserve">Pridėtinė vertė gamybos sąnaudomis pagal veiklos vykdymo vietą (nefinansinių įmonių), tenkanti vienam dirbančiajam per metus (tūkst. Eur) </t>
    </r>
    <r>
      <rPr>
        <vertAlign val="superscript"/>
        <sz val="12"/>
        <rFont val="Times New Roman"/>
        <family val="1"/>
        <charset val="186"/>
      </rPr>
      <t>115</t>
    </r>
  </si>
  <si>
    <r>
      <t xml:space="preserve">Sukurtos arba atkurtos teritorijos, naudojamos ekonominei, rekreacinei ar turizmo paskirčiai (ha) </t>
    </r>
    <r>
      <rPr>
        <vertAlign val="superscript"/>
        <sz val="12"/>
        <rFont val="Times New Roman"/>
        <family val="1"/>
        <charset val="186"/>
      </rPr>
      <t>116</t>
    </r>
  </si>
  <si>
    <r>
      <t xml:space="preserve">Metinis konsoliduotų viešųjų paslaugų vartotojų skaičius (vartotojai per metus) </t>
    </r>
    <r>
      <rPr>
        <vertAlign val="superscript"/>
        <sz val="12"/>
        <rFont val="Times New Roman"/>
        <family val="1"/>
        <charset val="186"/>
      </rPr>
      <t>117</t>
    </r>
  </si>
  <si>
    <r>
      <t xml:space="preserve">Sukurtos arba atkurtos teritorijos, naudojamos ekonominei, rekreacinei ar turizmo paskirčiai (ha) </t>
    </r>
    <r>
      <rPr>
        <vertAlign val="superscript"/>
        <sz val="12"/>
        <rFont val="Times New Roman"/>
        <family val="1"/>
        <charset val="186"/>
      </rPr>
      <t>118</t>
    </r>
  </si>
  <si>
    <r>
      <t xml:space="preserve">Metinis konsoliduotų viešųjų paslaugų vartotojų skaičius (vartotojai per metus) </t>
    </r>
    <r>
      <rPr>
        <vertAlign val="superscript"/>
        <sz val="12"/>
        <rFont val="Times New Roman"/>
        <family val="1"/>
        <charset val="186"/>
      </rPr>
      <t>119</t>
    </r>
  </si>
  <si>
    <r>
      <t xml:space="preserve">Dviračiams skirtos infrastruktūros metinis naudotojų skaičius (naudotojai per metus) </t>
    </r>
    <r>
      <rPr>
        <vertAlign val="superscript"/>
        <sz val="12"/>
        <rFont val="Times New Roman"/>
        <family val="1"/>
        <charset val="186"/>
      </rPr>
      <t>120</t>
    </r>
  </si>
  <si>
    <r>
      <t xml:space="preserve">Asmenys, patiriantys skurdo riziką ar socialinę atskirtį (procentai) </t>
    </r>
    <r>
      <rPr>
        <vertAlign val="superscript"/>
        <sz val="12"/>
        <rFont val="Times New Roman"/>
        <family val="1"/>
        <charset val="186"/>
      </rPr>
      <t>121</t>
    </r>
  </si>
  <si>
    <r>
      <t xml:space="preserve">Prevencinėmis priemonėmis išvengiamas mirtingumas (standartizuotas) (mirusiųjų skaičius 100 tūkst. gyventojų) </t>
    </r>
    <r>
      <rPr>
        <vertAlign val="superscript"/>
        <sz val="12"/>
        <rFont val="Times New Roman"/>
        <family val="1"/>
        <charset val="186"/>
      </rPr>
      <t>122</t>
    </r>
  </si>
  <si>
    <r>
      <t xml:space="preserve">3–5 metų vaikų, ugdomų švietimo įstaigose, dalis (procentai) </t>
    </r>
    <r>
      <rPr>
        <vertAlign val="superscript"/>
        <sz val="12"/>
        <rFont val="Times New Roman"/>
        <family val="1"/>
        <charset val="186"/>
      </rPr>
      <t>123</t>
    </r>
  </si>
  <si>
    <r>
      <t xml:space="preserve">Negalią turinčių mokinių, ugdomų įtraukiuoju būdu bendros paskirties švietimo įstaigose (bendrosiose klasėse), dalis (procentai) </t>
    </r>
    <r>
      <rPr>
        <vertAlign val="superscript"/>
        <sz val="12"/>
        <rFont val="Times New Roman"/>
        <family val="1"/>
        <charset val="186"/>
      </rPr>
      <t>124</t>
    </r>
  </si>
  <si>
    <r>
      <t xml:space="preserve">Neformaliojo vaikų švietimo galimybėmis pasinaudojusių mokinių dalis (išskyrus ikimokykliniame ir priešmokykliniame ugdyme dalyvaujančius vaikus) (procentai) </t>
    </r>
    <r>
      <rPr>
        <vertAlign val="superscript"/>
        <sz val="12"/>
        <rFont val="Times New Roman"/>
        <family val="1"/>
        <charset val="186"/>
      </rPr>
      <t>125</t>
    </r>
  </si>
  <si>
    <t>Skaičiuojama rodiklio siektina reikšmė 2025 metams – 2020 m. rodiklio reikšmė sumažinta 2 proc.; rodiklio siektina reikšmė 2030 m. – 2020 m. rodiklio reikšmė sumažinta 5 proc.</t>
  </si>
  <si>
    <t>Skaičiuojama rodiklio siektina reikšmė 2025 metams – 2020 m. rodiklio reikšmė padidinta 10 proc.; rodiklio siektina reikšmė 2030 m. – 2020 m. rodiklio reikšmė padidinta 25 proc.</t>
  </si>
  <si>
    <t>Skaičiuojama rodiklio siektina reikšmė 2025 metams – 2020–2021 m. m. rodiklio reikšmė padidinta 5 proc.; rodiklio siektina reikšmė 2030 m. – 2020–2021 m. m. rodiklio reikšmė padidinta 20 proc.</t>
  </si>
  <si>
    <t>Skaičiuojama rodiklio siektina reikšmė 2025 metams – 2019 m. rodiklio reikšmė padidinta 5 proc.; rodiklio siektina reikšmė 2030 m. – 2019 m. rodiklio reikšmė padidinta 15 proc.</t>
  </si>
  <si>
    <r>
      <t xml:space="preserve">Asmenų po dalyvavimo veiklose, pagerinusių sveikatos raštingumo kompetenciją, dalis (procentai) </t>
    </r>
    <r>
      <rPr>
        <vertAlign val="superscript"/>
        <sz val="12"/>
        <rFont val="Times New Roman"/>
        <family val="1"/>
        <charset val="186"/>
      </rPr>
      <t>126</t>
    </r>
  </si>
  <si>
    <t>Tauragė+ FZ 1.2.6 veiksmas</t>
  </si>
  <si>
    <r>
      <t xml:space="preserve">Metinis konsoliduotų viešųjų paslaugų vartotojų skaičius (vartotojai per metus) </t>
    </r>
    <r>
      <rPr>
        <vertAlign val="superscript"/>
        <sz val="12"/>
        <rFont val="Times New Roman"/>
        <family val="1"/>
        <charset val="186"/>
      </rPr>
      <t>127</t>
    </r>
  </si>
  <si>
    <t>Tauragės MTS 1.1.2-1.1.4 veiksmai</t>
  </si>
  <si>
    <t>Tauragė+ FZ 1.2.2, 1.2.3, 1.2.5 veiksmai</t>
  </si>
  <si>
    <r>
      <t xml:space="preserve">Metinis konsoliduotų viešųjų paslaugų vartotojų skaičius (vartotojai per metus) </t>
    </r>
    <r>
      <rPr>
        <vertAlign val="superscript"/>
        <sz val="12"/>
        <rFont val="Times New Roman"/>
        <family val="1"/>
        <charset val="186"/>
      </rPr>
      <t>128</t>
    </r>
  </si>
  <si>
    <t xml:space="preserve">Rekultivuota žemė, naudojama žaliesiems plotams, socialiniams būstams, ekonominei arba kitai paskirčiai (ha)  </t>
  </si>
  <si>
    <r>
      <t xml:space="preserve">5,08 </t>
    </r>
    <r>
      <rPr>
        <vertAlign val="superscript"/>
        <sz val="12"/>
        <rFont val="Times New Roman"/>
        <family val="1"/>
        <charset val="186"/>
      </rPr>
      <t>130</t>
    </r>
  </si>
  <si>
    <t>Sukurtos arba atkurtos teritorijos, naudojamos ekonominei, rekreacinei ar turizmo paskirčiai (ha)</t>
  </si>
  <si>
    <t>16,62</t>
  </si>
  <si>
    <t>LT-027-03-02-04 Praeityje pažeistų teritorijų sutvarkymo pažangos priemonės atitinkamas rodiklis ir Tauragės MTS 1.2.1-1.2.4 veiksmai.</t>
  </si>
  <si>
    <t>Projekto veiklų atitiktis patvirtintiems Nacionaliniam saugumui užtikrinti svarbių įmonių saugumo planams, parengtiems vadovaujantis Lietuvos Respublikos nacionaliniam saugumui užtikrinti svarbių objektų apsaugos įstatymo 15 straipsnio 2 dalimi</t>
  </si>
  <si>
    <t>Priešlaikinės mirtys, priskiriamos ilgalaikiam kietųjų dalelių KD2,5 poveikiui (mirusiųjų skaičius per metus)</t>
  </si>
  <si>
    <t>Gyventojų, kuriems užtikrinta vieta 2 ar aukštesnio lygio priedangose, dalis (procentai)</t>
  </si>
  <si>
    <t>Gyventojų, teigiamai vertinančių įstaigų pasirengimą ekstremalioms situacijoms, dalis (procentai)</t>
  </si>
  <si>
    <t>Viešųjų geriamojo vandens tiekėjų vandenviečių, kuriose įgyvendintos apsaugos priemonės, dalis (procentai)</t>
  </si>
  <si>
    <t>0</t>
  </si>
  <si>
    <t>32</t>
  </si>
  <si>
    <t>6</t>
  </si>
  <si>
    <t>13.</t>
  </si>
  <si>
    <t>14.</t>
  </si>
  <si>
    <t>LT027-03-02-07</t>
  </si>
  <si>
    <t>LT027-03-02-08</t>
  </si>
  <si>
    <t>Geriamojo vandens tiekimo infrastruktūros saugumo didinimo pažangos priemonė</t>
  </si>
  <si>
    <t>Civilinės parengties stiprinimo pažangos priemonė</t>
  </si>
  <si>
    <r>
      <t xml:space="preserve">1.1*. Universalaus dizaino elementų ir kitų inžinerinių priemonių įrengimas Šilalės rajono savivaldybės BUM bei visos dienos mokyklos erdvių sukūrimas ir pritaikymas ikimokyklinio, priešmokyklinio, pradinio bei pagrindinio ugdymo programas vykdančiose Šilalės rajono savivaldybės švietimo įstaigose </t>
    </r>
    <r>
      <rPr>
        <vertAlign val="superscript"/>
        <sz val="12"/>
        <rFont val="Times New Roman"/>
        <family val="1"/>
        <charset val="186"/>
      </rPr>
      <t>131</t>
    </r>
  </si>
  <si>
    <r>
      <t xml:space="preserve">1.3*. Universalaus dizaino elementų ir kitų inžinerinių priemonių įrengimas Jurbarko rajono savivaldybės BUM bei visos dienos mokyklos erdvių sukūrimas ir pritaikymas ikimokyklinio, priešmokyklinio, pradinio bei pagrindinio ugdymo programas vykdančiose Jurbarko rajono savivaldybės švietimo įstaigose </t>
    </r>
    <r>
      <rPr>
        <vertAlign val="superscript"/>
        <sz val="12"/>
        <rFont val="Times New Roman"/>
        <family val="1"/>
        <charset val="186"/>
      </rPr>
      <t>132</t>
    </r>
  </si>
  <si>
    <r>
      <t xml:space="preserve">(2026) </t>
    </r>
    <r>
      <rPr>
        <vertAlign val="superscript"/>
        <sz val="12"/>
        <rFont val="Times New Roman"/>
        <family val="1"/>
        <charset val="186"/>
      </rPr>
      <t>133</t>
    </r>
  </si>
  <si>
    <r>
      <t xml:space="preserve">(2026) </t>
    </r>
    <r>
      <rPr>
        <vertAlign val="superscript"/>
        <sz val="12"/>
        <rFont val="Times New Roman"/>
        <family val="1"/>
        <charset val="186"/>
      </rPr>
      <t>134</t>
    </r>
  </si>
  <si>
    <t>2.1. neteko galios
(2026-04-20 sprendimu Nr. TS-6)</t>
  </si>
  <si>
    <t>2.3. neteko galios 
(2024-06-26 sprendimu Nr. TS-14)</t>
  </si>
  <si>
    <t>2.4. neteko galios
(2026-04-20 sprendimu Nr. TS-6)</t>
  </si>
  <si>
    <t>1.1. ir 1.1*. poveiklės bus įgyvendinamos kaip vienas projektas, kurį numatoma finansuoti  2021–2027 metų ES fondų lėšomis pagal kelias Regioninės pažangos priemonės finansavimo gaires (konkrečiai 1.1. poveiklė – pagal Regioninės pažangos priemonės Nr. 12-003-03-01-23 (RE) „Padidinti ugdymo prieinamumą atskirtį patiriantiems vaikams“ bei 1.1*. poveiklė – pagal Regioninės pažangos priemonės Nr. 01-003-03-02-17 (RE) „Plėtoti įvairialypį švietimą vykdant visos dienos mokyklų veiklą“ finansavimo gaires).</t>
  </si>
  <si>
    <t>1.3. ir 1.3*. poveiklės bus įgyvendinamos kaip vienas projektas, kurį numatoma finansuoti  2021–2027 metų ES fondų lėšomis pagal kelias Regioninės pažangos priemonės finansavimo gaires (konkrečiai 1.3. poveiklė - pagal Regioninės pažangos priemonės Nr. 12-003-03-01-23 (RE) „Padidinti ugdymo prieinamumą atskirtį patiriantiems vaikams“ bei 1.3*. poveiklė - pagal Regioninės pažangos priemonės Nr. 01-003-03-02-17 (RE) „Plėtoti įvairialypį švietimą vykdant visos dienos mokyklų veiklą“ finansavimo gaires).</t>
  </si>
  <si>
    <t>VDM veiklos numatomos 7-iose BUM, iš kurių dviejose numatomos ir UD veiklos (pagal 1.3 poveiklę, todėl bendra rodiklio P.B.2.0067 reikšmė – 1513 asmenys).</t>
  </si>
  <si>
    <t>VDM veiklos numatomos 7-iose BUM, iš kurių dviejose numatomos ir UD veiklos (pagal 1.3 poveiklę, todėl bendra rodiklio R.B.2.2071 reikšmė – 1385 naudotojai).</t>
  </si>
  <si>
    <t>XIV SKIRSNIS</t>
  </si>
  <si>
    <t>LT027-03-02-08  CIVILINĖS PARENGTIES STIPRINIMO PAŽANGOS PRIEMONĖ</t>
  </si>
  <si>
    <t>R.B.2.2096
(RCR 96)</t>
  </si>
  <si>
    <t>Gyventojai, galintys pasinaudoti apsaugos nuo su klimatu nesusijusios gamtinio pavojaus rizikos ir nuo su žmogaus veikla susijusios rizikos priemonėmis (asmenys)</t>
  </si>
  <si>
    <t>1. Civilinės parengties stiprinimas Tauragės regione</t>
  </si>
  <si>
    <t>1.1. Civilinės parengties stiprinimas Tauragės rajone</t>
  </si>
  <si>
    <t>1.2. Civilinės parengties stiprinimas Šilalės rajone</t>
  </si>
  <si>
    <t>1.3. Civilinės parengties stiprinimas Jurbarko rajone</t>
  </si>
  <si>
    <t>Priedangos</t>
  </si>
  <si>
    <t>Vandenvietės</t>
  </si>
  <si>
    <t>R.B.2.2096 (RCR 96) Gyventojai, galintys pasinaudoti apsaugos nuo su klimatu nesusijusios gamtinio pavojaus rizikos ir nuo su žmogaus veikla susijusios rizikos priemonėmis (asmenys)</t>
  </si>
  <si>
    <t>P.S.2.1048 Naujos arba  modernizuotos priedangos (skaičius)</t>
  </si>
  <si>
    <t>P.B.2.0029 (RCO 29) Pastatytų arba renovuotų daugiafunkcių priedangų talpumas (asmenys)</t>
  </si>
  <si>
    <t>P.S.2.1049 Modernizuoti savivaldybių ekstremaliųjų situacijų operacijų centrai (skaičius)</t>
  </si>
  <si>
    <t>2027 II</t>
  </si>
  <si>
    <t>2030 II</t>
  </si>
  <si>
    <t>XIII SKIRSNIS</t>
  </si>
  <si>
    <t>LT027-03-02-07 GERIAMOJO VANDENS TIEKIMO INFRASTRUKTŪROS SAUGUMO DIDINIMO PAŽANGOS PRIEMONĖ</t>
  </si>
  <si>
    <t xml:space="preserve">LT027-03-02-03 ATLIEKŲ RŪŠIUOJAMOJO SURINKIMO SKATINIMO PAŽANGOS PRIEMONĖ </t>
  </si>
  <si>
    <t xml:space="preserve">R.B.2.2103 </t>
  </si>
  <si>
    <t>1. Rūšiuojamojo atliekų surinkimo skatinimas Tauragės regione</t>
  </si>
  <si>
    <t>UAB Tauragės regiono atliekų tvarkymo centras</t>
  </si>
  <si>
    <t>1.1. Rūšiuojamojo atliekų surinkimo skatinimas Tauragės regione</t>
  </si>
  <si>
    <t>Atliekos</t>
  </si>
  <si>
    <t xml:space="preserve">P.B.2.0107 Investicijos į rūšiuojamojo atliekų surinkimo įrenginius (eurai) </t>
  </si>
  <si>
    <t xml:space="preserve">P.S.2.1015 Įgyvendintos viešinimo kampanijos atliekų prevencijos ir tvarkymo temomis (skaičius) </t>
  </si>
  <si>
    <t xml:space="preserve">R.B.2.2103 Surinktos atskirai išrūšiuotos atliekos (tonos per metus) </t>
  </si>
  <si>
    <t>1</t>
  </si>
  <si>
    <t>LT027-02-01-02 ILGALAIKĖS PRIEŽIŪROS PASLAUGŲ PLĖTROS PAŽANGOS PRIEMONĖ</t>
  </si>
  <si>
    <t>XI SKIRSNIS</t>
  </si>
  <si>
    <t>R.B.2.2073                                                          R-11-002-02-11-01-28 (RCR73)</t>
  </si>
  <si>
    <t>Ilgalaikė</t>
  </si>
  <si>
    <t>R.B.2.2073 R-11-002-02-11-01-28 (RCR73) Naujos arba modernizuotos sveikatos priežiūros infrastruktūros naudotojų skaičius per metus (naudotojai per metus)</t>
  </si>
  <si>
    <t>P.B.2.0069 P-11-002-02-11-01-31 (RCO69) Naujos arba modernizuotos sveikatos priežiūros infrastruktūros talpumas (asmenys per metus)</t>
  </si>
  <si>
    <t>1. Ilgalaikės priežiūros paslaugų plėtra Tauragės regione</t>
  </si>
  <si>
    <t>1.1. Ilgalaikės priežiūros paslaugų plėtra Jurbarko rajono savivaldybėje</t>
  </si>
  <si>
    <t>1.2. Ilgalaikės priežiūros paslaugų plėtra Pagėgių savivaldybėje</t>
  </si>
  <si>
    <t>VšĮ Jurbarko ligoninė, VšĮ Šimkaičių ambulatorija</t>
  </si>
  <si>
    <t>VšĮ Pagėgių pirminės sveikatos priežiūros centras</t>
  </si>
  <si>
    <t>VšĮ Tauragės ligoninė, VšĮ Tauragės pirminės sveikatos priežiūros  centras</t>
  </si>
  <si>
    <t>ASPĮ – asmens sveikatos priežiūros įstaigos</t>
  </si>
  <si>
    <t>1. Ilgalaikės priežiūros  paslaugų plėtra Tauragės regione</t>
  </si>
  <si>
    <t xml:space="preserve">Įgyvendinamiems projektams pagal Pažangos priemonės veiklą, turi būti išpildomi visi išankstinės sąlygos reikalavimai ir regioninės pažangos priemonės Nr. 1-002-02-11-02 (RE) „Užtikrinti ilgalaikės priežiūros paslaugų plėtrą“  finansavimo gairių, patvirtintų LR Sveikatos apsaugos ministro 2023 lapkričio 6  d. įsakymu Nr. V-1145, reikalavimai. </t>
  </si>
  <si>
    <t>P.S.2.1045 Įdiegtos vandenviečių, viešųjų geriamojo vandens tiekėjų, nuotekų tvarkytojų valdymo centrų apsaugos priemonės (skaičius)</t>
  </si>
  <si>
    <t>1. Geriamojo vandens tiekimo infrastruktūros saugumo didinimas Tauragės regione</t>
  </si>
  <si>
    <t>1.1. Geriamojo vandens tiekimo infrastruktūros saugumo didinimas Tauragės rajone</t>
  </si>
  <si>
    <t>1.2. Geriamojo vandens tiekimo infrastruktūros saugumo didinimas Jurbarko rajone</t>
  </si>
  <si>
    <t>1.3. Geriamojo vandens tiekimo infrastruktūros saugumo didinimas Šilalės rajone</t>
  </si>
  <si>
    <t>1.4. Geriamojo vandens tiekimo infrastruktūros saugumo didinimas Pagėgių savivaldybėje</t>
  </si>
  <si>
    <t>R.S.2.3055</t>
  </si>
  <si>
    <t>Geriamojo vandens tiekimo infrastruktūros saugumo didinimas Tauragės regione</t>
  </si>
  <si>
    <t>Įgyvendinamiems projektams pagal priemonės veiklą keliama išankstinė sąlyga: projekto veiklų atitiktis patvirtintiems Nacionaliniam saugumui užtikrinti svarbių įmonių saugumo planams, parengtiems vadovaujantis Lietuvos Respublikos nacionaliniam saugumui užtikrinti svarbių objektų apsaugos įstatymo 15 straipsnio 2 dalimi</t>
  </si>
  <si>
    <t>Juridiniai asmenys, valdantys savivaldybės turtą patikėjimo ar panaudos teise</t>
  </si>
  <si>
    <t>Gyventojai, galintys pasinaudoti apsaugos nuo su klimatu nesusijusios gamtinio pavojaus rizikos ir nuo su žmogaus veikla susijusios rizikos priemonėmis, asmenys</t>
  </si>
  <si>
    <r>
      <t>Nepralaidžių dangų ir žaliosios infrastruktūros plotų santykis 1 500 gyv./km</t>
    </r>
    <r>
      <rPr>
        <vertAlign val="superscript"/>
        <sz val="12"/>
        <rFont val="Times New Roman"/>
        <family val="1"/>
        <charset val="186"/>
      </rPr>
      <t>2</t>
    </r>
    <r>
      <rPr>
        <sz val="12"/>
        <rFont val="Times New Roman"/>
        <family val="1"/>
        <charset val="186"/>
      </rPr>
      <t xml:space="preserve"> ir didesnio tankumo teritorijoje (santykis, dešimtainė trupmena)</t>
    </r>
  </si>
  <si>
    <r>
      <t>1. Miestams, turintiems daugiau kaip 20000 gyventojų, parengti ir patvirtinti žalinimo planai pagal aplinkos ministro patvirtintą metodiką žalinimo planams rengti. Kitoms urbanizuotoms vietovėms parengti ir patvirtinti žaliosios infrastruktūros poreikio žemėlapiai pagal aplinkos ministro patvirtintą metodiką žaliosios infrastruktūros poreikio žemėlapių sudarymui. 
2.Projektai įgyvendinami urbanizuotose teritorijose, kurių gyventojų tankis yra 1500 gyventojų/km</t>
    </r>
    <r>
      <rPr>
        <vertAlign val="superscript"/>
        <sz val="12"/>
        <rFont val="Times New Roman"/>
        <family val="1"/>
        <charset val="186"/>
      </rPr>
      <t>2</t>
    </r>
    <r>
      <rPr>
        <sz val="12"/>
        <rFont val="Times New Roman"/>
        <family val="1"/>
        <charset val="186"/>
      </rPr>
      <t xml:space="preserve"> arba didesnis. Į mažesnio nei 1500/km</t>
    </r>
    <r>
      <rPr>
        <vertAlign val="superscript"/>
        <sz val="12"/>
        <rFont val="Times New Roman"/>
        <family val="1"/>
        <charset val="186"/>
      </rPr>
      <t>2</t>
    </r>
    <r>
      <rPr>
        <sz val="12"/>
        <rFont val="Times New Roman"/>
        <family val="1"/>
        <charset val="186"/>
      </rPr>
      <t xml:space="preserve"> gyventojų tankumo teritoriją gali patekti ne daugiau kaip 20 proc. tvarkomos teritorijos.</t>
    </r>
  </si>
  <si>
    <r>
      <rPr>
        <sz val="12"/>
        <rFont val="Times New Roman"/>
        <family val="1"/>
        <charset val="186"/>
      </rPr>
      <t xml:space="preserve"> </t>
    </r>
    <r>
      <rPr>
        <b/>
        <sz val="12"/>
        <rFont val="Times New Roman"/>
        <family val="1"/>
        <charset val="186"/>
      </rPr>
      <t>PRAEITYJE PAŽEISTŲ TERITORIJŲ SUTVARKYMO PAŽANGOS PRIEMONĖ</t>
    </r>
    <r>
      <rPr>
        <sz val="12"/>
        <rFont val="Times New Roman"/>
        <family val="1"/>
        <charset val="186"/>
      </rPr>
      <t xml:space="preserve"> </t>
    </r>
  </si>
  <si>
    <t>R.B.2.2052 Rekultivuota žemė, naudojama žaliesiems plotams, socialiniams būstams, ekonominei arba kitai paskirčiai (hektarai)</t>
  </si>
  <si>
    <t>P.B.2.0038 Rekultivuotos žemės, kuriai suteikta parama, plotas (hektarai)</t>
  </si>
  <si>
    <t>Atitinka planuojamų 2023-2029 m. Tauragė+ funkcinės zonos strategijos įgyvendinimo veiksmų plano veiksmą 1.1.2. „Jurbarko miesto pramoninių teritorijų infrastruktūros plėtra“. Poveiklės 1.1 ir 1.2 bus įgyvendinamos kaip vienas projektas (numatomas jungtinis kvietimas)</t>
  </si>
  <si>
    <t>Atitinka 2023–2029 m. Tauragė+ funkcinės zonos strategijos įgyvendinimo veiksmų plano veiksmą 1.1.1 „Skatinimo priemonių investuoti Tauragės regione parengimas ir įgyvendinimas“. Poveiklės 1.1 ir 1.2 bus įgyvendinamos kaip vienas projektas (numatomas jungtinis kvietimas).</t>
  </si>
  <si>
    <r>
      <t>1.1. Skatinimo priemonių investuoti sudarymas Tauragė+ FZ ir pramoninių teritorijų infrastruktūros plėtra Jurbarko mieste</t>
    </r>
    <r>
      <rPr>
        <vertAlign val="superscript"/>
        <sz val="11"/>
        <rFont val="Times New Roman"/>
        <family val="1"/>
        <charset val="186"/>
      </rPr>
      <t>135</t>
    </r>
  </si>
  <si>
    <r>
      <t>1.2. Skatinimo priemonių investuoti sudarymas Tauragė+ FZ ir pramoninių teritorijų infrastruktūros plėtra Jurbarko mieste</t>
    </r>
    <r>
      <rPr>
        <vertAlign val="superscript"/>
        <sz val="11"/>
        <rFont val="Times New Roman"/>
        <family val="1"/>
        <charset val="186"/>
      </rPr>
      <t>136</t>
    </r>
  </si>
  <si>
    <t>Žemaitijos saugomų teritorijų direkcija, 
Jurbarko r. ir Tauragės r. 
savivaldybių administracijos, Valstybinė įmonė Valstybinių miškų urėdija, Juridiniai asmenys, kurių turtas planuojamas tvarkyti ir tvarkomas projekto lėšomis</t>
  </si>
  <si>
    <t>Jurbarko r., Pagėgių, Šilalės r., Tauragės r. savivaldybių administracijos, VšĮ „Žaliasis regionas“</t>
  </si>
  <si>
    <t>R.S.2.3025 Dviračiams skirtos infrastruktūros metinis naudotojų skaičius (naudotojai per metus)</t>
  </si>
  <si>
    <t>P.B.2.0058 Dviračiams skirta infrastruktūra, kuriai suteikta parama (kilometrai)</t>
  </si>
  <si>
    <t>P.S.2.1034 Naujų ar rekonstruotų pastatų, kurių pirminės energijos paklausa yra bent 20 % mažesnė, nei reikalauja energijos beveik nevartojantis pastatas, plotas (kvadratiniai metrai)</t>
  </si>
  <si>
    <r>
      <t>2.1. Gamtos ir kultūros objektų pritaikymas lankymui Jurbarko raj. savivaldybėje</t>
    </r>
    <r>
      <rPr>
        <vertAlign val="superscript"/>
        <sz val="11"/>
        <color theme="1"/>
        <rFont val="Times New Roman"/>
        <family val="1"/>
        <charset val="186"/>
      </rPr>
      <t>137</t>
    </r>
  </si>
  <si>
    <r>
      <t>2.2. Gamtos ir kultūros objektų pritaikymas lankymui Pagėgių savivaldybėje</t>
    </r>
    <r>
      <rPr>
        <vertAlign val="superscript"/>
        <sz val="11"/>
        <rFont val="Times New Roman"/>
        <family val="1"/>
        <charset val="186"/>
      </rPr>
      <t>138</t>
    </r>
  </si>
  <si>
    <t>Žemaitijos saugomų teritorijų direkcija, Valstybinė įmonė Valstybinių miškų urėdija,
Juridiniai asmenys, kurių turtas planuojamas tvarkyti ir tvarkomas projekto lėšomis</t>
  </si>
  <si>
    <r>
      <t>2.3. Gamtos ir kultūros objektų pritaikymas lankymui Šilalės raj. savivaldybėje</t>
    </r>
    <r>
      <rPr>
        <vertAlign val="superscript"/>
        <sz val="11"/>
        <rFont val="Times New Roman"/>
        <family val="1"/>
        <charset val="186"/>
      </rPr>
      <t>139</t>
    </r>
  </si>
  <si>
    <r>
      <t xml:space="preserve">2.4. Gamtos ir kultūros objektų pritaikymas lankymui Tauragės raj. savivaldybėje </t>
    </r>
    <r>
      <rPr>
        <vertAlign val="superscript"/>
        <sz val="11"/>
        <color theme="1"/>
        <rFont val="Times New Roman"/>
        <family val="1"/>
        <charset val="186"/>
      </rPr>
      <t>140</t>
    </r>
  </si>
  <si>
    <t>Tauragės r. sav. administracija</t>
  </si>
  <si>
    <t>Šilalės r. sav. administracija</t>
  </si>
  <si>
    <t>Jurbarko r. sav. administracija</t>
  </si>
  <si>
    <r>
      <t>2.5.  Skatinimo priemonių keliauti Tauragės regione parengimas ir įgyvendinimas bei turizmo vartų įrengimas</t>
    </r>
    <r>
      <rPr>
        <vertAlign val="superscript"/>
        <sz val="11"/>
        <color theme="1"/>
        <rFont val="Times New Roman"/>
        <family val="1"/>
        <charset val="186"/>
      </rPr>
      <t>141</t>
    </r>
  </si>
  <si>
    <t>Jurbarko r. ir Tauragės r. sav. administracijos</t>
  </si>
  <si>
    <t>2.6. neteko galios (2024-05-13 sprendimu Nr. TS-13)</t>
  </si>
  <si>
    <r>
      <t>2.7. Skatinimo priemonių keliauti Tauragės regione parengimas ir įgyvendinimas bei turizmo vartų įrengimas</t>
    </r>
    <r>
      <rPr>
        <vertAlign val="superscript"/>
        <sz val="11"/>
        <color theme="1"/>
        <rFont val="Times New Roman"/>
        <family val="1"/>
        <charset val="186"/>
      </rPr>
      <t>142</t>
    </r>
  </si>
  <si>
    <r>
      <t xml:space="preserve">2.8. Balskų tvenkinio pritaikymas lankymui </t>
    </r>
    <r>
      <rPr>
        <vertAlign val="superscript"/>
        <sz val="11"/>
        <color theme="1"/>
        <rFont val="Times New Roman"/>
        <family val="1"/>
        <charset val="186"/>
      </rPr>
      <t>143</t>
    </r>
  </si>
  <si>
    <t>Juridiniai asmenys, kurių turtas planuojamas tvarkyti ir tvarkomas projekto lėšomis</t>
  </si>
  <si>
    <r>
      <t xml:space="preserve">2.9. Užlenkio ežero (Panemunėje) pritaikymas lankymui </t>
    </r>
    <r>
      <rPr>
        <vertAlign val="superscript"/>
        <sz val="11"/>
        <color theme="1"/>
        <rFont val="Times New Roman"/>
        <family val="1"/>
        <charset val="186"/>
      </rPr>
      <t>144</t>
    </r>
  </si>
  <si>
    <r>
      <t xml:space="preserve">2.10. Šilalės tvenkinio ir Šilalės pušyno bei aplinkinių teritorijų pritaikymas lankymui </t>
    </r>
    <r>
      <rPr>
        <vertAlign val="superscript"/>
        <sz val="11"/>
        <color theme="1"/>
        <rFont val="Times New Roman"/>
        <family val="1"/>
        <charset val="186"/>
      </rPr>
      <t>145</t>
    </r>
  </si>
  <si>
    <t>2028 III</t>
  </si>
  <si>
    <r>
      <t xml:space="preserve">2.16. Kalnėnų karjero pritaikymas lankymui </t>
    </r>
    <r>
      <rPr>
        <vertAlign val="superscript"/>
        <sz val="11"/>
        <rFont val="Times New Roman"/>
        <family val="1"/>
        <charset val="186"/>
      </rPr>
      <t>151</t>
    </r>
  </si>
  <si>
    <r>
      <t xml:space="preserve">2.15. Nemuno, Mituvos ir Imsrės upių pritaikymas lankymui Jurbarko mieste </t>
    </r>
    <r>
      <rPr>
        <vertAlign val="superscript"/>
        <sz val="11"/>
        <rFont val="Times New Roman"/>
        <family val="1"/>
        <charset val="186"/>
      </rPr>
      <t>150</t>
    </r>
  </si>
  <si>
    <r>
      <t xml:space="preserve">2.14. Raudonės pilies ir parko, Smalininkų geležinkelio stoties ir vandens matavimo stoties pritaikymas lankymui </t>
    </r>
    <r>
      <rPr>
        <vertAlign val="superscript"/>
        <sz val="11"/>
        <rFont val="Times New Roman"/>
        <family val="1"/>
        <charset val="186"/>
      </rPr>
      <t>149</t>
    </r>
  </si>
  <si>
    <r>
      <t>2.13. Kraštovaizdžio parko ir Mituvos upės pritaikymo lankymui II etapas</t>
    </r>
    <r>
      <rPr>
        <vertAlign val="superscript"/>
        <sz val="11"/>
        <rFont val="Times New Roman"/>
        <family val="1"/>
        <charset val="186"/>
      </rPr>
      <t>148</t>
    </r>
  </si>
  <si>
    <r>
      <t>2.12. Pilių piliakalnio Kaltinėnuose pritaikymas lankymui</t>
    </r>
    <r>
      <rPr>
        <vertAlign val="superscript"/>
        <sz val="11"/>
        <rFont val="Times New Roman"/>
        <family val="1"/>
        <charset val="186"/>
      </rPr>
      <t>147</t>
    </r>
  </si>
  <si>
    <r>
      <t>2.11. Kvėdarnos tvenkinio  pritaikymas lankymui</t>
    </r>
    <r>
      <rPr>
        <vertAlign val="superscript"/>
        <sz val="11"/>
        <rFont val="Times New Roman"/>
        <family val="1"/>
        <charset val="186"/>
      </rPr>
      <t>146</t>
    </r>
  </si>
  <si>
    <t>2026 II</t>
  </si>
  <si>
    <t>2028 II</t>
  </si>
  <si>
    <t>Jurbarko r., Pagėgių, Šilalės r. ir Tauragės r. sav. administracijos, AB „Via Lietuva“</t>
  </si>
  <si>
    <r>
      <t>3.1. Skatinimo priemonių judėti parengimas ir įgyvendinimas bei viešojo transporto paslaugų prieinamumo didinimas Tauragė+ FZ</t>
    </r>
    <r>
      <rPr>
        <vertAlign val="superscript"/>
        <sz val="11"/>
        <rFont val="Times New Roman"/>
        <family val="1"/>
        <charset val="186"/>
      </rPr>
      <t>152</t>
    </r>
  </si>
  <si>
    <r>
      <t>4.1. Nuotekų tvarkymo infrastruktūros pajėgumų plėtra Tauragė+ FZ</t>
    </r>
    <r>
      <rPr>
        <vertAlign val="superscript"/>
        <sz val="11"/>
        <rFont val="Times New Roman"/>
        <family val="1"/>
        <charset val="186"/>
      </rPr>
      <t>153</t>
    </r>
  </si>
  <si>
    <t>Pagėgių ir Jurbarko r. sav. administracijos</t>
  </si>
  <si>
    <r>
      <t xml:space="preserve">5.1. Visuomenės sveikatos paslaugų prieinamumo didinimas ir prevencinių priemonių, stiprinančių visuomenės sveikatą bei psichologinę gerovę ir atsparumą stiprinimas Jurbarko rajono ir Pagėgių savivaldybėse </t>
    </r>
    <r>
      <rPr>
        <vertAlign val="superscript"/>
        <sz val="11"/>
        <color theme="1"/>
        <rFont val="Times New Roman"/>
        <family val="1"/>
        <charset val="186"/>
      </rPr>
      <t>154</t>
    </r>
  </si>
  <si>
    <t>Atitinka 2023–2029 m. Tauragė+ funkcinės zonos strategijos įgyvendinimo veiksmų plano veiksmus 1.1.6 „Varlaukio (Lybiškių) geležinkelio stoties pritaikymas lankymui“ ir 1.1.7 „Kraštovaizdžio parko Mituvos upės slėnyje pritaikymas lankymui“</t>
  </si>
  <si>
    <t>Atitinka 2023–2029 m. Tauragė+ funkcinės zonos strategijos įgyvendinimo veiksmų plano veiksmus 1.1.13 „Raganų eglės ir Vilkyškių apžvalgos bokšto pritaikymas lankymui“ ir 1.1.14 „Būbliškės piliakalnio pritaikymas lankymui“.</t>
  </si>
  <si>
    <t>Atitinka 20232029 m. Tauragė+ funkcinės zonos strategijos įgyvendinimo veiksmų plano veiksmus 1.1.8 „Pakisio piliakalnio ir Aukuro akmens pritaikymas lankymui“, 1.1.9 „Paršežerio ežero ir Kulgrindos pritaikymas lankymui“ ir 1.1.10. „Padievaičio piliakalnio pasiekiamumo gerinimas ir pritaikymas lankymui“.</t>
  </si>
  <si>
    <t>Atitinka 2023-2029 m. Tauragė+ funkcinės zonos strategijos įgyvendinimo veiksmų plano veiksmus 1.1.11 „Draudenių ežero pritaikymas lankymui“ ir 1.1.12 „Tauragės dvaro parko pritaikymas lankymui“.</t>
  </si>
  <si>
    <t>Atitinka 2023–2029 m. Tauragė+ funkcinės zonos strategijos įgyvendinimo veiksmų plano veiksmus1.1.3 „Skatinimo priemonių keliauti Tauragės regione parengimas ir įgyvendinimas“ ir 1.1.4. „Turistinių vartų į Tauragės regioną įrengimas Jurbarko raj. savivaldybėje“.</t>
  </si>
  <si>
    <t>Atitinka 2023–2029 m. Tauragė+ funkcinės zonos strategijos įgyvendinimo veiksmų plano veiksmus 1.1.23 „Balskų tvenkinio pritaikymas lankymui“.</t>
  </si>
  <si>
    <t>Atitinka 2023–2029 m. Tauragė+ funkcinės zonos strategijos įgyvendinimo veiksmų plano veiksmus 1.1.24 „Užlenkio ežero (Panemunėje) pritaikymas lankymui“.</t>
  </si>
  <si>
    <t>Atitinka 2023–2029 m. Tauragė+ funkcinės zonos strategijos įgyvendinimo veiksmų plano veiksmą 1.1.20 „Šilalės tvenkinio ir Šilalės pušyno bei aplinkinių teritorijų pritaikymas lankymui“.</t>
  </si>
  <si>
    <t>Atitinka 2023–2029 m. Tauragė+ funkcinės zonos strategijos įgyvendinimo veiksmų plano veiksmą 1.1.21 „Kvėdarnos tvenkinio  pritaikymas lankymui“.</t>
  </si>
  <si>
    <t>Atitinka 2023–2029 m. Tauragė+ funkcinės zonos strategijos įgyvendinimo veiksmų plano veiksmą 1.1.22 „Pilių piliakalnio Kaltinėnuose pritaikymas lankymui“.</t>
  </si>
  <si>
    <t>Atitinka 2023–2029 m. Tauragė+ funkcinės zonos strategijos įgyvendinimo veiksmų plano veiksmą 1.1.15 „Kraštovaizdžio parko ir Mituvos upės pritaikymo lankymui II etapas“.</t>
  </si>
  <si>
    <t>Atitinka 2023–2029 m. Tauragė+ funkcinės zonos strategijos įgyvendinimo veiksmų plano veiksmus 1.1.16 „Raudonės pilies ir parko pritaikymas lankymui“ ir 1.1.17 „Smalininkų geležinkelio stoties ir vandens matavimo stoties pritaikymas lankymui“.</t>
  </si>
  <si>
    <t>Atitinka 2023–2029 m. Tauragė+ funkcinės zonos strategijos įgyvendinimo veiksmų plano veiksmą 1.1.18 „Nemuno, Mituvos ir Imsrės upių pritaikymas lankymui Jurbarko mieste“.</t>
  </si>
  <si>
    <t>Atitinka 2023–2029 m. Tauragė+ funkcinės zonos strategijos įgyvendinimo veiksmų plano veiksmą 1.1.19 „Kalnėnų karjero pritaikymas lankymui“.</t>
  </si>
  <si>
    <t>Atitinka 2023–2029 m. Tauragė+ funkcinės zonos strategijos įgyvendinimo veiksmų plano veiksmą 1.2.3. „Nuotekų tvarkymo infrastruktūros pajėgumų plėtra“.</t>
  </si>
  <si>
    <t xml:space="preserve">Atitinka 2023–2029 m. Tauragė+ funkcinės zonos strategijos įgyvendinimo veiksmų plano veiksmą 1.1.5 „Turistinių vartų į Tauragės regioną įrengimas Tauragės raj. savivaldybėje“. Poveiklės 2.5 ir 2.7 bus įgyvendinamos kaip vienas projektas (numatomas jungtinis kvietimas). </t>
  </si>
  <si>
    <t>Šios poveiklės finansuojamos pagal skirtingus Investicijų programų uždavinius (2.5 poveiklė finansuojama 2021–2027 metų Europos Sąjungos fondų investicijų programos 5.2 uždavinio lėšomis, o poveiklė 2.7 – 5.1 uždavinio lėšomis).</t>
  </si>
  <si>
    <t xml:space="preserve">Atitinka 2023–2029 m. Tauragė+ funkcinės zonos strategijos įgyvendinimo veiksmų plano veiksmą 1.2.5. „Visuomenės sveikatos paslaugų prieinamumo didinimas Jurbarko rajono ir Pagėgių savivaldybėse“. </t>
  </si>
  <si>
    <t xml:space="preserve">5.1 poveiklė ir Tauragės RPPl LT027-02-01-03 Kokybiškų visuomenės sveikatos paslaugų prieinamumo didinimo pažangos priemonės 1.1 poveiklė bus įgyvendinamos kaip vienas projektas (numatomas jungtinis kvietimas).  </t>
  </si>
  <si>
    <t xml:space="preserve">Atitinka 2023–2029 m. Tauragė+ funkcinės zonos strategijos įgyvendinimo veiksmų plano veiksmą 1.2.2 „Viešojo transporto paslaugų prieinamumo didinimas Tauragės regione“. </t>
  </si>
  <si>
    <t>Veiksmo 1.2.2 dalis, apimanti autobusų stotelių įrengimą/ modernizavimą Tauragės mieste, numatyta Tauragės RPPl LT027-03-01-01 Darnaus judumo skatinimo Tauragės mieste pažangos priemonėje.</t>
  </si>
  <si>
    <t>AB „VIA Lietuva“</t>
  </si>
  <si>
    <t>1.3 
Viešojo transporto paslaugų prieinamumo didinimas Tauragės regione</t>
  </si>
  <si>
    <t>1.3.1. 2021–2027 m. ES struktūrinių fondų lėšos (1.3.2.8.1)</t>
  </si>
  <si>
    <t>R.N.2.5720</t>
  </si>
  <si>
    <r>
      <t>1.1. Viešųjų paslaugų prieinamumo gerinimas Tauragės vaikų reabilitacijos centre-mokykloje „Pušelė“ ir Tauragės meno mokykloje</t>
    </r>
    <r>
      <rPr>
        <vertAlign val="superscript"/>
        <sz val="11"/>
        <color theme="1"/>
        <rFont val="Times New Roman"/>
        <family val="1"/>
        <charset val="186"/>
      </rPr>
      <t>155</t>
    </r>
  </si>
  <si>
    <r>
      <t>1.2. Tauragės Jovarų pagrindinės mokyklos modernizavimas ir racionalus infrastruktūros panaudojimas</t>
    </r>
    <r>
      <rPr>
        <vertAlign val="superscript"/>
        <sz val="11"/>
        <color theme="1"/>
        <rFont val="Times New Roman"/>
        <family val="1"/>
        <charset val="186"/>
      </rPr>
      <t>156</t>
    </r>
  </si>
  <si>
    <r>
      <t>2.1. Tauragės „Šaltinio“ progimnazijos infrastruktūros ir aplinkinės teritorijos  funkcionalumo didinimas</t>
    </r>
    <r>
      <rPr>
        <vertAlign val="superscript"/>
        <sz val="11"/>
        <color theme="1"/>
        <rFont val="Times New Roman"/>
        <family val="1"/>
        <charset val="186"/>
      </rPr>
      <t>157</t>
    </r>
  </si>
  <si>
    <r>
      <t>2.2. Tvarios aplinkos užtikrinimas prie Tauragės Martyno Mažvydo progimnazijos, urbanizuotose ir tankiai apgyvendintose, Zumpės tvenkinių teritorijose</t>
    </r>
    <r>
      <rPr>
        <vertAlign val="superscript"/>
        <sz val="11"/>
        <color theme="1"/>
        <rFont val="Times New Roman"/>
        <family val="1"/>
        <charset val="186"/>
      </rPr>
      <t>158</t>
    </r>
  </si>
  <si>
    <r>
      <t>2.3. Jūros upės pakrantės  teritorijos atgaivinimas ir pritaikymas daugiatiksliam naudojimui</t>
    </r>
    <r>
      <rPr>
        <vertAlign val="superscript"/>
        <sz val="11"/>
        <color theme="1"/>
        <rFont val="Times New Roman"/>
        <family val="1"/>
        <charset val="186"/>
      </rPr>
      <t>159</t>
    </r>
  </si>
  <si>
    <t>R.N.2.5720 Sukurtos arba atkurtos teritorijos, naudojamos ekonominei, rekreacinei ar turizmo paskirčiai (hektarai)</t>
  </si>
  <si>
    <r>
      <rPr>
        <b/>
        <i/>
        <sz val="12"/>
        <color theme="1"/>
        <rFont val="Times New Roman"/>
        <family val="1"/>
        <charset val="186"/>
      </rPr>
      <t>Pastaba:</t>
    </r>
    <r>
      <rPr>
        <i/>
        <sz val="12"/>
        <color theme="1"/>
        <rFont val="Times New Roman"/>
        <family val="1"/>
        <charset val="186"/>
      </rPr>
      <t xml:space="preserve"> 2023–2029 m. Tauragės miesto tvarios plėtros strategijos įgyvendinimo veiksmų plano 1.2.6. veiksmas „Turistinių vartų į Tauragės regioną įrengimas Tauragės raj. savivaldybėje“ suplanuotas LT027-02-02-01 Tauragė+ funkcinės zonos pažangos priemonėje.</t>
    </r>
  </si>
  <si>
    <t>Atitinka 2023–2029 m. Tauragės miesto tvarios plėtros strategijos įgyvendinimo veiksmų plano veiksmus: 1.1.2 „Tauragės vaikų reabilitacijos centro-mokyklos „Pušelė“ infrastruktūros modernizavimas“ ir 1.1.3 „Tauragės meno mokyklos funkcionalumo didinimas ir kūrybinių industrijų paslaugų plėtra“.</t>
  </si>
  <si>
    <t>Atitinka 2023–2029 m. Tauragės miesto tvarios plėtros strategijos įgyvendinimo veiksmų plano veiksmą 1.1.4 „Tauragės Jovarų pagrindinės mokyklos modernizavimas ir racionalus infrastruktūros panaudojimas“.</t>
  </si>
  <si>
    <t>Atitinka 2023–2029 m. Tauragės miesto tvarios plėtros strategijos įgyvendinimo veiksmų plano veiksmą 1.2.1 „Tauragės „Šaltinio“ progimnazijos infrastruktūros ir aplinkinės teritorijos funkcionalumo didinimas“.</t>
  </si>
  <si>
    <t>Atitinka 2023–2029 m. Tauragės miesto tvarios plėtros strategijos įgyvendinimo veiksmų plano veiksmus: 1.2.2. „Viešosios erdvės prie Tauragės Martyno Mažvydo progimnazijos atgaivinimas“, 1.2.3. „Tankiai apgyvendintų Tauragės miesto urbanizuotų teritorijų atgaivinimas, žalinimas ir funkcionalumo didinimas“, 1.2.4. „Zumpės tvenkinių teritorijos pritaikymas daugiatiksliam naudojimui“.</t>
  </si>
  <si>
    <t>Atitinka 2023–2029 m. Tauragės miesto tvarios plėtros strategijos įgyvendinimo veiksmų plano veiksmą 1.2.5. „Jūros upės pakrantės teritorijos atgaivinimas ir pritaikymas daugiatiksliam naudojimui“.</t>
  </si>
  <si>
    <r>
      <t xml:space="preserve">1.1. Visuomenės sveikatos paslaugų prieinamumo didinimas ir prevencinių priemonių, stiprinančių visuomenės sveikatą bei psichologinę gerovę ir atsparumą stiprinimas Jurbarko rajono ir Pagėgių savivaldybėse </t>
    </r>
    <r>
      <rPr>
        <vertAlign val="superscript"/>
        <sz val="11"/>
        <color theme="1"/>
        <rFont val="Times New Roman"/>
        <family val="1"/>
        <charset val="186"/>
      </rPr>
      <t>160</t>
    </r>
  </si>
  <si>
    <t>Atitinka 2023–2029 m. Tauragė+ funkcinės zonos strategijos įgyvendinimo veiksmų plano veiksmą 1.2.6 „Prevencinių priemonių, stiprinančių visuomenės sveikatą bei psichologinę gerovę ir atsparumą stiprinimas Jurbarko rajono ir Pagėgių savivaldybėse“ ir bus įgyvendinama kaip vienas projektas kartu su Tauragės RPPl LT027-02-02-01 Tauragė+ funkcinės zonos pažangos priemonės 5.1 poveikle „Visuomenės sveikatos paslaugų prieinamumo didinimas ir prevencinių priemonių, stiprinančių visuomenės sveikatą bei psichologinę gerovę ir atsparumą stiprinimas Jurbarko rajono ir Pagėgių savivaldybėse“ (planuojamas jungtinis kvietimas). LT027-02-02-01 Tauragė+ funkcinės zonos pažangos priemonės 5.1 poveiklė atitinka 2023–2029 m. Tauragė+ funkcinės zonos strategijos įgyvendinimo veiksmų plano veiksmą 1.2.5 „Visuomenės sveikatos paslaugų prieinamumo didinimas Jurbarko rajono ir Pagėgių savivaldybėse“</t>
  </si>
  <si>
    <t>3 lentelė. LT027-03-02-01 Vandentvarkos paslaugų prieinamumo didinimo pažangos priemonės veiklos, poveiklės ir (arba) projektai</t>
  </si>
  <si>
    <t>Jurbarko rajono savivaldybės administracija, Pagėgių savivaldybės administracija, Šilalės rajono savivaldybės administracija</t>
  </si>
  <si>
    <t>P.B.2.0032 Nauji arba atnaujinti nuotekų valymo pajėgumai (gyventojų ekvivalentas)</t>
  </si>
  <si>
    <r>
      <t>2.1. Savivaldybių biudžetų lėšos</t>
    </r>
    <r>
      <rPr>
        <vertAlign val="superscript"/>
        <sz val="12"/>
        <rFont val="Times New Roman"/>
        <family val="1"/>
        <charset val="186"/>
      </rPr>
      <t>161</t>
    </r>
  </si>
  <si>
    <r>
      <t>2.2. Privačios lėšos</t>
    </r>
    <r>
      <rPr>
        <vertAlign val="superscript"/>
        <sz val="12"/>
        <rFont val="Times New Roman"/>
        <family val="1"/>
        <charset val="186"/>
      </rPr>
      <t>162</t>
    </r>
  </si>
  <si>
    <t xml:space="preserve">Jurbarko r. sav. (793 533,60 Eur), Pagėgių sav. (2 513 877,49 Eur) ir Šilalės r. sav. (3 162 212,44 Eur) įgyvendinamų projektų prisidėjimas prie projekto savivaldybių biudžeto lėšomis </t>
  </si>
  <si>
    <t>UAB „Tauragės vandenys“ įgyvendinamo projekto prisidėjimas prie projekto įmonės lėšomis (9 338 427,53 Eur)</t>
  </si>
  <si>
    <r>
      <rPr>
        <b/>
        <i/>
        <sz val="11"/>
        <rFont val="Times New Roman"/>
        <family val="1"/>
        <charset val="186"/>
      </rPr>
      <t>Pastaba</t>
    </r>
    <r>
      <rPr>
        <i/>
        <sz val="11"/>
        <rFont val="Times New Roman"/>
        <family val="1"/>
        <charset val="186"/>
      </rPr>
      <t>. Pareiškėjas (projekto vykdytojas) gali prisidėti prie projekto finansavimo mažesne kitų lėšų suma, nei numatyta lentelės 12 stulpelyje, jeigu ir esant mažesnei kitų lėšų sumai projektas atitinka 2022–2030 metų plėtros programos valdytojos Lietuvos Respublikos aplinkos ministerijos aplinkos apsaugos ir klimato kaitos valdymo plėtros programos regioninės pažangos priemonės Nr. 02-001-06-07-02 (RE) „Didinti geriamojo vandens tiekimo ir nuotekų tvarkymo paslaugų prieinamumą“ finansavimo gairėse, patvirtintose Lietuvos Respublikos aplinkos ministro 2023 m. liepos 21 d. įsakymu Nr. D1-243 „Dėl 2022–2030 metų plėtros programos valdytojos Lietuvos Respublikos aplinkos ministerijos aplinkos apsaugos ir klimato kaitos valdymo plėtros programos regioninės pažangos priemonės Nr. 02-001-06-07-02 (RE) „Didinti geriamojo vandens tiekimo ir nuotekų tvarkymo paslaugų prieinamumą“ finansavimo gairių patvirtinimo“, nustatytus reikalavimus dėl didžiausios galimos projekto išlaidų finansuojamosios dalies.</t>
    </r>
  </si>
  <si>
    <t>2026 I</t>
  </si>
  <si>
    <t>1.12. Grupinių gyvenimo namų, skirtų asmenims, turintiems intelekto ir (ar) psichikos
negalią įrengimas Tauragės rajono savivaldybėje</t>
  </si>
  <si>
    <t>Prioritetiniai projektų atrankos kriterijai nebus taikomi, nes visi projektai pažangos priemonėje bus atrenkami planavimo būdu</t>
  </si>
  <si>
    <r>
      <t>Išankstinės sąlygos ir reikalavimai projektams yra nurodyti Socialinės apsaugos ir darbo ministerijos regioninės pažangos priemonės finansavimo gairėse</t>
    </r>
    <r>
      <rPr>
        <vertAlign val="superscript"/>
        <sz val="11"/>
        <color theme="1"/>
        <rFont val="Times New Roman"/>
        <family val="1"/>
        <charset val="186"/>
      </rPr>
      <t>163</t>
    </r>
    <r>
      <rPr>
        <sz val="11"/>
        <color theme="1"/>
        <rFont val="Times New Roman"/>
        <family val="1"/>
        <charset val="186"/>
      </rPr>
      <t xml:space="preserve">. Kiti reikalavimai projektams nebus taikomi. </t>
    </r>
  </si>
  <si>
    <t>Patvirtintose Lietuvos Respublikos Aplinkos apsaugos ministro 2023 m. rugpjūčio 4 d. įsakymu Nr. D1-272 „Dėl Regioninės pažangos priemonės Nr. 02-001-06-11-02 (RE) „Stiprinti savivaldybių aplinkos oro monitoringą“ finansavimo gairių patvirtinimo"</t>
  </si>
  <si>
    <r>
      <t>Išankstinės sąlygos ir reikalavimai projektams – nurodyti Aplinkos apsaugos ministerijos regioninės pažangos priemonės finansavimo gairėse</t>
    </r>
    <r>
      <rPr>
        <vertAlign val="superscript"/>
        <sz val="12"/>
        <color theme="1"/>
        <rFont val="Times New Roman"/>
        <family val="1"/>
        <charset val="186"/>
      </rPr>
      <t>164</t>
    </r>
    <r>
      <rPr>
        <sz val="12"/>
        <color theme="1"/>
        <rFont val="Times New Roman"/>
        <family val="1"/>
        <charset val="186"/>
      </rPr>
      <t xml:space="preserve">. Kiti reikalavimai projektams nebus taikomi. </t>
    </r>
  </si>
  <si>
    <t>1.3. Šilalės miesto žaliosios infrastruktūros plėtojimas</t>
  </si>
  <si>
    <r>
      <t>Išankstinės sąlygos ir reikalavimai projektams – nurodyti Aplinkos apsaugos ministerijos regioninės pažangos priemonės finansavimo gairėse</t>
    </r>
    <r>
      <rPr>
        <vertAlign val="superscript"/>
        <sz val="12"/>
        <color theme="1"/>
        <rFont val="Times New Roman"/>
        <family val="1"/>
        <charset val="186"/>
      </rPr>
      <t>165</t>
    </r>
    <r>
      <rPr>
        <sz val="12"/>
        <color theme="1"/>
        <rFont val="Times New Roman"/>
        <family val="1"/>
        <charset val="186"/>
      </rPr>
      <t xml:space="preserve">. Kiti reikalavimai projektams nebus taikomi. </t>
    </r>
  </si>
  <si>
    <r>
      <t xml:space="preserve">Tauragės regiono ASPĮ </t>
    </r>
    <r>
      <rPr>
        <b/>
        <vertAlign val="superscript"/>
        <sz val="12"/>
        <rFont val="Times New Roman"/>
        <family val="1"/>
        <charset val="186"/>
      </rPr>
      <t>166</t>
    </r>
  </si>
  <si>
    <t>2. Socialinio būsto fondo plėtra visiems jo laukiantiems asmenims (šeimoms)</t>
  </si>
  <si>
    <t>2.1. Socialinio būsto fondo plėtra visiems jo laukiantiems asmenims (šeimoms) Tauragės rajono savivaldybėje</t>
  </si>
  <si>
    <t>P.B.2.0965 Naujo arba modernizuoto įperkamo, tvaraus socialinio būsto talpumas (asmenys)</t>
  </si>
  <si>
    <t>R.B.2.2967 Naujų arba modernizuotų įperkamų, tvarių socialinių būstų naudotojų skaičius per metus (naudotojai per metus)</t>
  </si>
  <si>
    <t>R.B.2.2967</t>
  </si>
  <si>
    <t>Naujų arba modernizuotų įperkamų, tvarių socialinių būstų naudotojų skaičius per metus</t>
  </si>
  <si>
    <t>Naujų arba modernizuotų įperkamų, tvarių socialinių būstų naudotojų skaičius per metus (naudotojai per metus)</t>
  </si>
  <si>
    <t xml:space="preserve">LT027-02-01-01 ŠVIETIMO PAŽANGOS PRIEMONĖ </t>
  </si>
  <si>
    <t>(2023)</t>
  </si>
  <si>
    <t>rodiklio siektina reikšmė 2030 m. – 2023 m. rodiklio reikšmė sumažinta 5 proc.</t>
  </si>
  <si>
    <t>Viešieji vandens tiekėjai ir nuotekų tvarkytojai, kurie investuoja į saugaus vandens tiekimo užtikrinimo priemones, siekdami padidinti įmonių veiklos atsparumą, skaičius</t>
  </si>
  <si>
    <t>R.S.2.3055 Viešieji vandens tiekėjai ir nuotekų tvarkytojai, kurie investuoja į saugaus vandens tiekimo užtikrinimo priemones, siekdami padidinti įmonių veiklos atsparumą, skaičius</t>
  </si>
  <si>
    <t>Taip DV, LGV</t>
  </si>
  <si>
    <t>Taip / Darnaus vystymosi (DV), Lygios galimybės visiems (LGV)</t>
  </si>
  <si>
    <t>Tauragė+ FZ 1.1.3, 1.1.4 veiksmai ir 2023–2029 m. Tauragės miesto tvarios strategijos (toliau – Tauragės MTS) 1.2.6 veiksmas</t>
  </si>
  <si>
    <t>Tauragė+ FZ 1.1.12, 1.1.14, 1.1.15, 1.1.20 veiksmai</t>
  </si>
  <si>
    <r>
      <t>Sausumos transporto išmetamų šiltnamio efektą sukeliančių dujų kiekis, tenkantis vienam gyventojui (tonos CO2 ekvivalento (pagal EDGAR metodiką))</t>
    </r>
    <r>
      <rPr>
        <vertAlign val="superscript"/>
        <sz val="12"/>
        <rFont val="Times New Roman"/>
        <family val="1"/>
        <charset val="186"/>
      </rPr>
      <t>129</t>
    </r>
  </si>
  <si>
    <t>Patvirtintose regionų plėtros planų pažangos priemonėse numatytos veiklos, skirtos socialinio būsto prieinamumui didinti, ir investicijomis užtikrinamas socialinio būsto prieinamumas neįgaliesiems bei gausioms šeimoms (netaikoma veikloms, finansuojamoms pagal 2021–2027 metų Europos Sąjungos fondų investicijų programos 17 specialųjį prioritetą „Socialinio būsto fondo plėtra“).</t>
  </si>
  <si>
    <t>PATVIRTINTA</t>
  </si>
  <si>
    <t>Tauragės regiono plėtros tarybos</t>
  </si>
  <si>
    <t>2023 m. vasario 3 d. sprendimu Nr. TS-1</t>
  </si>
  <si>
    <t>1.3. Ilgalaikės priežiūros paslaugų plėtra Tauragės rajono savivaldybėje</t>
  </si>
  <si>
    <t>(2026 m. rugsėjo 2 d. sprendimo Nr. TS-16 redakcija)</t>
  </si>
  <si>
    <t>1.1. Neteko galios                     (2026-09-02 sprendimu Nr. TS-16)</t>
  </si>
  <si>
    <t>1.4. Neteko galios                     (2026-09-02 sprendimu Nr. TS-16)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</si>
</sst>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3" formatCode="_-* #,##0.00_-;\-* #,##0.00_-;_-* &quot;-&quot;??_-;_-@_-"/>
    <numFmt numFmtId="164" formatCode="#,##0.0"/>
    <numFmt numFmtId="165" formatCode="#,##0.000"/>
    <numFmt numFmtId="166" formatCode="0.0"/>
    <numFmt numFmtId="167" formatCode="_-* #,##0.0000000\ _€_-;\-* #,##0.0000000\ _€_-;_-* &quot;-&quot;??\ _€_-;_-@_-"/>
    <numFmt numFmtId="168" formatCode="_-* #,##0.00\ _€_-;\-* #,##0.00\ _€_-;_-* &quot;-&quot;??\ _€_-;_-@_-"/>
    <numFmt numFmtId="169" formatCode="#,##0.00_ ;\-#,##0.00\ "/>
    <numFmt numFmtId="170" formatCode="0.000000000"/>
  </numFmts>
  <fonts count="56" x14ac:knownFonts="1">
    <font>
      <sz val="11"/>
      <color theme="1"/>
      <name val="Calibri"/>
      <family val="2"/>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scheme val="minor"/>
    </font>
    <font>
      <sz val="11"/>
      <color theme="1"/>
      <name val="Times New Roman"/>
      <family val="1"/>
      <charset val="186"/>
    </font>
    <font>
      <sz val="12"/>
      <color theme="1"/>
      <name val="Times New Roman"/>
      <family val="1"/>
      <charset val="186"/>
    </font>
    <font>
      <b/>
      <sz val="12"/>
      <color theme="1"/>
      <name val="Times New Roman"/>
      <family val="1"/>
      <charset val="186"/>
    </font>
    <font>
      <i/>
      <sz val="12"/>
      <color theme="1"/>
      <name val="Times New Roman"/>
      <family val="1"/>
      <charset val="186"/>
    </font>
    <font>
      <vertAlign val="superscript"/>
      <sz val="12"/>
      <color theme="1"/>
      <name val="Times New Roman"/>
      <family val="1"/>
      <charset val="186"/>
    </font>
    <font>
      <sz val="8"/>
      <name val="Calibri"/>
      <family val="2"/>
      <scheme val="minor"/>
    </font>
    <font>
      <sz val="12"/>
      <name val="Times New Roman"/>
      <family val="1"/>
      <charset val="186"/>
    </font>
    <font>
      <sz val="12"/>
      <color rgb="FFFF0000"/>
      <name val="Times New Roman"/>
      <family val="1"/>
      <charset val="186"/>
    </font>
    <font>
      <sz val="11"/>
      <color rgb="FFFF0000"/>
      <name val="Calibri"/>
      <family val="2"/>
      <scheme val="minor"/>
    </font>
    <font>
      <b/>
      <sz val="12"/>
      <name val="Times New Roman"/>
      <family val="1"/>
      <charset val="186"/>
    </font>
    <font>
      <sz val="10"/>
      <name val="Arial"/>
      <family val="2"/>
      <charset val="186"/>
    </font>
    <font>
      <b/>
      <sz val="12"/>
      <color rgb="FFFF0000"/>
      <name val="Times New Roman"/>
      <family val="1"/>
      <charset val="186"/>
    </font>
    <font>
      <sz val="11"/>
      <name val="Times New Roman"/>
      <family val="1"/>
      <charset val="186"/>
    </font>
    <font>
      <sz val="11"/>
      <color rgb="FFFF0000"/>
      <name val="Calibri"/>
      <family val="2"/>
      <charset val="186"/>
      <scheme val="minor"/>
    </font>
    <font>
      <vertAlign val="superscript"/>
      <sz val="11"/>
      <color theme="1"/>
      <name val="Times New Roman"/>
      <family val="1"/>
      <charset val="186"/>
    </font>
    <font>
      <i/>
      <sz val="11"/>
      <color theme="1"/>
      <name val="Times New Roman"/>
      <family val="1"/>
      <charset val="186"/>
    </font>
    <font>
      <i/>
      <sz val="12"/>
      <color rgb="FFFF0000"/>
      <name val="Times New Roman"/>
      <family val="1"/>
      <charset val="186"/>
    </font>
    <font>
      <sz val="12"/>
      <color rgb="FF000000"/>
      <name val="Times New Roman"/>
      <family val="1"/>
      <charset val="186"/>
    </font>
    <font>
      <b/>
      <sz val="11"/>
      <color theme="1"/>
      <name val="Calibri"/>
      <family val="2"/>
      <charset val="186"/>
      <scheme val="minor"/>
    </font>
    <font>
      <i/>
      <sz val="10"/>
      <color theme="1"/>
      <name val="Times New Roman"/>
      <family val="1"/>
      <charset val="186"/>
    </font>
    <font>
      <u/>
      <sz val="11"/>
      <color theme="10"/>
      <name val="Calibri"/>
      <family val="2"/>
      <scheme val="minor"/>
    </font>
    <font>
      <sz val="11"/>
      <color rgb="FF000000"/>
      <name val="Times New Roman"/>
      <family val="1"/>
      <charset val="186"/>
    </font>
    <font>
      <b/>
      <vertAlign val="superscript"/>
      <sz val="12"/>
      <name val="Times New Roman"/>
      <family val="1"/>
      <charset val="186"/>
    </font>
    <font>
      <vertAlign val="superscript"/>
      <sz val="12"/>
      <name val="Times New Roman"/>
      <family val="1"/>
      <charset val="186"/>
    </font>
    <font>
      <i/>
      <sz val="12"/>
      <name val="Times New Roman"/>
      <family val="1"/>
      <charset val="186"/>
    </font>
    <font>
      <sz val="11"/>
      <name val="Calibri"/>
      <family val="2"/>
      <scheme val="minor"/>
    </font>
    <font>
      <strike/>
      <sz val="12"/>
      <name val="Times New Roman"/>
      <family val="1"/>
      <charset val="186"/>
    </font>
    <font>
      <sz val="11"/>
      <color rgb="FFFF0000"/>
      <name val="Times New Roman"/>
      <family val="1"/>
      <charset val="186"/>
    </font>
    <font>
      <b/>
      <sz val="11"/>
      <color rgb="FFFF0000"/>
      <name val="Calibri"/>
      <family val="2"/>
      <charset val="186"/>
      <scheme val="minor"/>
    </font>
    <font>
      <u/>
      <sz val="11"/>
      <color rgb="FFFF0000"/>
      <name val="Calibri"/>
      <family val="2"/>
      <scheme val="minor"/>
    </font>
    <font>
      <i/>
      <sz val="10"/>
      <color rgb="FFFF0000"/>
      <name val="Times New Roman"/>
      <family val="1"/>
      <charset val="186"/>
    </font>
    <font>
      <vertAlign val="superscript"/>
      <sz val="11"/>
      <color theme="1"/>
      <name val="Calibri"/>
      <family val="2"/>
      <charset val="186"/>
      <scheme val="minor"/>
    </font>
    <font>
      <vertAlign val="superscript"/>
      <sz val="11"/>
      <color rgb="FFFF0000"/>
      <name val="Calibri"/>
      <family val="2"/>
      <scheme val="minor"/>
    </font>
    <font>
      <i/>
      <vertAlign val="superscript"/>
      <sz val="10"/>
      <color rgb="FFFF0000"/>
      <name val="Times New Roman"/>
      <family val="1"/>
      <charset val="186"/>
    </font>
    <font>
      <i/>
      <sz val="11"/>
      <color rgb="FFFF0000"/>
      <name val="Times New Roman"/>
      <family val="1"/>
      <charset val="186"/>
    </font>
    <font>
      <b/>
      <sz val="11"/>
      <name val="Calibri"/>
      <family val="2"/>
      <charset val="186"/>
      <scheme val="minor"/>
    </font>
    <font>
      <vertAlign val="superscript"/>
      <sz val="11"/>
      <name val="Calibri"/>
      <family val="2"/>
      <scheme val="minor"/>
    </font>
    <font>
      <i/>
      <sz val="10"/>
      <name val="Times New Roman"/>
      <family val="1"/>
      <charset val="186"/>
    </font>
    <font>
      <b/>
      <sz val="10"/>
      <name val="Times New Roman"/>
      <family val="1"/>
      <charset val="186"/>
    </font>
    <font>
      <vertAlign val="superscript"/>
      <sz val="11"/>
      <name val="Times New Roman"/>
      <family val="1"/>
      <charset val="186"/>
    </font>
    <font>
      <b/>
      <i/>
      <sz val="12"/>
      <color theme="1"/>
      <name val="Times New Roman"/>
      <family val="1"/>
      <charset val="186"/>
    </font>
    <font>
      <i/>
      <vertAlign val="superscript"/>
      <sz val="10"/>
      <color theme="1"/>
      <name val="Times New Roman"/>
      <family val="1"/>
      <charset val="186"/>
    </font>
    <font>
      <i/>
      <sz val="11"/>
      <name val="Times New Roman"/>
      <family val="1"/>
      <charset val="186"/>
    </font>
    <font>
      <b/>
      <i/>
      <sz val="11"/>
      <name val="Times New Roman"/>
      <family val="1"/>
      <charset val="186"/>
    </font>
    <font>
      <b/>
      <sz val="12"/>
      <color theme="1"/>
      <name val="Calibri"/>
      <family val="2"/>
      <charset val="186"/>
      <scheme val="minor"/>
    </font>
    <font>
      <u/>
      <sz val="11"/>
      <color theme="10"/>
      <name val="Times New Roman"/>
      <family val="1"/>
      <charset val="186"/>
    </font>
    <font>
      <i/>
      <sz val="11"/>
      <color theme="10"/>
      <name val="Times New Roman"/>
      <family val="1"/>
      <charset val="186"/>
    </font>
    <font>
      <u/>
      <sz val="11"/>
      <color theme="1"/>
      <name val="Calibri"/>
      <family val="2"/>
      <scheme val="minor"/>
    </font>
    <font>
      <sz val="11"/>
      <name val="Calibri"/>
      <family val="2"/>
      <charset val="186"/>
      <scheme val="minor"/>
    </font>
  </fonts>
  <fills count="3">
    <fill>
      <patternFill patternType="none"/>
    </fill>
    <fill>
      <patternFill patternType="gray125"/>
    </fill>
    <fill>
      <patternFill patternType="solid">
        <fgColor theme="4"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bottom/>
      <diagonal/>
    </border>
    <border>
      <left style="thin">
        <color indexed="64"/>
      </left>
      <right/>
      <top/>
      <bottom/>
      <diagonal/>
    </border>
  </borders>
  <cellStyleXfs count="5">
    <xf numFmtId="0" fontId="0" fillId="0" borderId="0"/>
    <xf numFmtId="43" fontId="6" fillId="0" borderId="0" applyFont="0" applyFill="0" applyBorder="0" applyAlignment="0" applyProtection="0"/>
    <xf numFmtId="0" fontId="5" fillId="0" borderId="0"/>
    <xf numFmtId="0" fontId="17" fillId="0" borderId="0"/>
    <xf numFmtId="0" fontId="27" fillId="0" borderId="0" applyNumberFormat="0" applyFill="0" applyBorder="0" applyAlignment="0" applyProtection="0"/>
  </cellStyleXfs>
  <cellXfs count="632">
    <xf numFmtId="0" fontId="0" fillId="0" borderId="0" xfId="0"/>
    <xf numFmtId="0" fontId="0" fillId="0" borderId="0" xfId="0" applyAlignment="1">
      <alignment wrapText="1"/>
    </xf>
    <xf numFmtId="0" fontId="8" fillId="0" borderId="0" xfId="0" applyFont="1"/>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xf>
    <xf numFmtId="0" fontId="8" fillId="2" borderId="1" xfId="0" applyFont="1" applyFill="1" applyBorder="1" applyAlignment="1">
      <alignment horizontal="center"/>
    </xf>
    <xf numFmtId="0" fontId="9" fillId="0" borderId="0" xfId="0" applyFont="1" applyAlignment="1">
      <alignment horizontal="center"/>
    </xf>
    <xf numFmtId="0" fontId="9" fillId="0" borderId="0" xfId="0" applyFont="1"/>
    <xf numFmtId="0" fontId="8" fillId="0" borderId="1" xfId="0" applyFont="1" applyBorder="1" applyAlignment="1">
      <alignment horizontal="center" vertical="center"/>
    </xf>
    <xf numFmtId="0" fontId="9" fillId="2" borderId="1" xfId="0" applyFont="1" applyFill="1" applyBorder="1" applyAlignment="1">
      <alignment horizontal="center" vertical="center"/>
    </xf>
    <xf numFmtId="0" fontId="8" fillId="0" borderId="0" xfId="0" applyFont="1" applyAlignment="1">
      <alignment vertical="top" wrapText="1"/>
    </xf>
    <xf numFmtId="0" fontId="8" fillId="0" borderId="0" xfId="0" applyFont="1" applyAlignment="1">
      <alignment vertical="center"/>
    </xf>
    <xf numFmtId="49" fontId="13" fillId="0" borderId="6" xfId="0" applyNumberFormat="1" applyFont="1" applyBorder="1" applyAlignment="1">
      <alignment horizontal="center" vertical="top" wrapText="1"/>
    </xf>
    <xf numFmtId="4" fontId="8" fillId="0" borderId="0" xfId="0" applyNumberFormat="1" applyFont="1" applyAlignment="1">
      <alignment horizontal="center" vertical="top"/>
    </xf>
    <xf numFmtId="4" fontId="0" fillId="0" borderId="0" xfId="0" applyNumberFormat="1"/>
    <xf numFmtId="0" fontId="15" fillId="0" borderId="0" xfId="0" applyFont="1"/>
    <xf numFmtId="3" fontId="13" fillId="0" borderId="4" xfId="0" applyNumberFormat="1" applyFont="1" applyBorder="1" applyAlignment="1">
      <alignment horizontal="center" vertical="center" wrapText="1"/>
    </xf>
    <xf numFmtId="164" fontId="13" fillId="0" borderId="4" xfId="0" applyNumberFormat="1" applyFont="1" applyBorder="1" applyAlignment="1">
      <alignment horizontal="center" vertical="center" wrapText="1"/>
    </xf>
    <xf numFmtId="0" fontId="9" fillId="0" borderId="0" xfId="0" applyFont="1" applyAlignment="1">
      <alignment horizontal="right"/>
    </xf>
    <xf numFmtId="0" fontId="0" fillId="0" borderId="0" xfId="0" applyAlignment="1">
      <alignment horizontal="center"/>
    </xf>
    <xf numFmtId="0" fontId="8" fillId="0" borderId="13" xfId="0" applyFont="1" applyBorder="1"/>
    <xf numFmtId="43" fontId="8" fillId="0" borderId="0" xfId="0" applyNumberFormat="1" applyFont="1"/>
    <xf numFmtId="2" fontId="8" fillId="0" borderId="0" xfId="0" applyNumberFormat="1" applyFont="1" applyAlignment="1">
      <alignment horizontal="center" vertical="top"/>
    </xf>
    <xf numFmtId="1" fontId="13" fillId="0" borderId="4" xfId="0" applyNumberFormat="1" applyFont="1" applyBorder="1" applyAlignment="1">
      <alignment horizontal="center" vertical="center" wrapText="1"/>
    </xf>
    <xf numFmtId="0" fontId="13" fillId="0" borderId="4" xfId="0" applyFont="1" applyBorder="1" applyAlignment="1">
      <alignment horizontal="center" wrapText="1"/>
    </xf>
    <xf numFmtId="0" fontId="13" fillId="0" borderId="1" xfId="0" applyFont="1" applyBorder="1" applyAlignment="1">
      <alignment horizontal="left" vertical="center" wrapText="1"/>
    </xf>
    <xf numFmtId="0" fontId="13" fillId="0" borderId="4" xfId="0" applyFont="1" applyBorder="1" applyAlignment="1">
      <alignment horizontal="left" vertical="center" wrapText="1"/>
    </xf>
    <xf numFmtId="0" fontId="14" fillId="0" borderId="4" xfId="0" applyFont="1" applyBorder="1" applyAlignment="1">
      <alignment horizontal="center" vertical="center"/>
    </xf>
    <xf numFmtId="0" fontId="13" fillId="0" borderId="4" xfId="0" applyFont="1" applyBorder="1" applyAlignment="1">
      <alignment horizontal="center" vertical="center" wrapText="1"/>
    </xf>
    <xf numFmtId="3" fontId="13" fillId="0" borderId="4" xfId="0" applyNumberFormat="1" applyFont="1" applyBorder="1" applyAlignment="1">
      <alignment horizontal="center" wrapText="1"/>
    </xf>
    <xf numFmtId="164" fontId="13" fillId="0" borderId="4" xfId="0" applyNumberFormat="1" applyFont="1" applyBorder="1" applyAlignment="1">
      <alignment horizontal="center" wrapText="1"/>
    </xf>
    <xf numFmtId="166" fontId="13" fillId="0" borderId="4" xfId="0" applyNumberFormat="1" applyFont="1" applyBorder="1" applyAlignment="1">
      <alignment horizontal="center" wrapText="1"/>
    </xf>
    <xf numFmtId="1" fontId="13" fillId="0" borderId="4" xfId="0" applyNumberFormat="1" applyFont="1" applyBorder="1" applyAlignment="1">
      <alignment horizontal="center" wrapText="1"/>
    </xf>
    <xf numFmtId="1" fontId="13" fillId="0" borderId="4" xfId="0" applyNumberFormat="1" applyFont="1" applyBorder="1" applyAlignment="1">
      <alignment horizontal="center" vertical="top" wrapText="1"/>
    </xf>
    <xf numFmtId="1" fontId="13" fillId="0" borderId="5" xfId="0" applyNumberFormat="1" applyFont="1" applyBorder="1" applyAlignment="1">
      <alignment horizontal="center" wrapText="1"/>
    </xf>
    <xf numFmtId="164" fontId="13" fillId="0" borderId="5" xfId="0" applyNumberFormat="1" applyFont="1" applyBorder="1" applyAlignment="1">
      <alignment horizontal="center" wrapText="1"/>
    </xf>
    <xf numFmtId="49" fontId="13" fillId="0" borderId="5" xfId="0" applyNumberFormat="1" applyFont="1" applyBorder="1" applyAlignment="1">
      <alignment horizontal="center" vertical="top" wrapText="1"/>
    </xf>
    <xf numFmtId="0" fontId="14" fillId="0" borderId="1" xfId="0" applyFont="1" applyBorder="1" applyAlignment="1">
      <alignment horizontal="center" vertical="center"/>
    </xf>
    <xf numFmtId="0" fontId="13" fillId="0" borderId="1" xfId="0" applyFont="1" applyBorder="1" applyAlignment="1">
      <alignment vertical="center" wrapText="1"/>
    </xf>
    <xf numFmtId="0" fontId="13" fillId="0" borderId="1" xfId="0" applyFont="1" applyBorder="1" applyAlignment="1">
      <alignment vertical="center"/>
    </xf>
    <xf numFmtId="0" fontId="8" fillId="0" borderId="1" xfId="0" applyFont="1" applyBorder="1" applyAlignment="1">
      <alignment horizontal="left" vertical="center" wrapText="1"/>
    </xf>
    <xf numFmtId="0" fontId="9" fillId="0" borderId="0" xfId="0" applyFont="1" applyAlignment="1">
      <alignment vertical="center"/>
    </xf>
    <xf numFmtId="0" fontId="0" fillId="0" borderId="0" xfId="0" applyAlignment="1">
      <alignment vertical="center"/>
    </xf>
    <xf numFmtId="0" fontId="13" fillId="0" borderId="6" xfId="0" applyFont="1" applyBorder="1" applyAlignment="1">
      <alignment vertical="center" wrapText="1"/>
    </xf>
    <xf numFmtId="0" fontId="14" fillId="0" borderId="8" xfId="0" applyFont="1" applyBorder="1" applyAlignment="1">
      <alignment horizontal="center" vertical="center"/>
    </xf>
    <xf numFmtId="0" fontId="24" fillId="0" borderId="1" xfId="0" applyFont="1" applyBorder="1" applyAlignment="1">
      <alignment vertical="center" wrapText="1"/>
    </xf>
    <xf numFmtId="0" fontId="13" fillId="0" borderId="1" xfId="0" applyFont="1" applyBorder="1" applyAlignment="1">
      <alignment horizontal="left" vertical="center"/>
    </xf>
    <xf numFmtId="0" fontId="13" fillId="0" borderId="2" xfId="0" applyFont="1" applyBorder="1" applyAlignment="1">
      <alignment horizontal="left" vertical="center" wrapText="1"/>
    </xf>
    <xf numFmtId="3" fontId="9" fillId="0" borderId="4" xfId="0" applyNumberFormat="1" applyFont="1" applyBorder="1" applyAlignment="1">
      <alignment horizontal="center" wrapText="1"/>
    </xf>
    <xf numFmtId="49" fontId="9" fillId="0" borderId="6" xfId="0" applyNumberFormat="1" applyFont="1" applyBorder="1" applyAlignment="1">
      <alignment horizontal="center" vertical="top" wrapText="1"/>
    </xf>
    <xf numFmtId="164" fontId="9" fillId="0" borderId="4" xfId="0" applyNumberFormat="1" applyFont="1" applyBorder="1" applyAlignment="1">
      <alignment horizontal="center" wrapText="1"/>
    </xf>
    <xf numFmtId="1" fontId="16" fillId="0" borderId="4" xfId="0" applyNumberFormat="1" applyFont="1" applyBorder="1" applyAlignment="1">
      <alignment horizontal="center" vertical="center" wrapText="1"/>
    </xf>
    <xf numFmtId="49" fontId="16" fillId="0" borderId="6" xfId="0" applyNumberFormat="1" applyFont="1" applyBorder="1" applyAlignment="1">
      <alignment horizontal="center" vertical="top" wrapText="1"/>
    </xf>
    <xf numFmtId="49" fontId="13" fillId="0" borderId="5" xfId="0" applyNumberFormat="1" applyFont="1" applyBorder="1" applyAlignment="1">
      <alignment horizontal="center" wrapText="1"/>
    </xf>
    <xf numFmtId="43" fontId="16" fillId="0" borderId="1" xfId="0" applyNumberFormat="1" applyFont="1" applyBorder="1"/>
    <xf numFmtId="49" fontId="13" fillId="0" borderId="4" xfId="0" applyNumberFormat="1" applyFont="1" applyBorder="1" applyAlignment="1">
      <alignment horizontal="center" wrapText="1"/>
    </xf>
    <xf numFmtId="0" fontId="25" fillId="0" borderId="0" xfId="0" applyFont="1"/>
    <xf numFmtId="43" fontId="9" fillId="0" borderId="1" xfId="0" applyNumberFormat="1" applyFont="1" applyBorder="1"/>
    <xf numFmtId="0" fontId="9" fillId="0" borderId="3" xfId="0" applyFont="1" applyBorder="1" applyAlignment="1">
      <alignment vertical="top"/>
    </xf>
    <xf numFmtId="0" fontId="4" fillId="0" borderId="0" xfId="0" applyFont="1"/>
    <xf numFmtId="3" fontId="16" fillId="0" borderId="4" xfId="0" applyNumberFormat="1" applyFont="1" applyBorder="1" applyAlignment="1">
      <alignment horizontal="center" wrapText="1"/>
    </xf>
    <xf numFmtId="0" fontId="7" fillId="0" borderId="0" xfId="0" applyFont="1"/>
    <xf numFmtId="0" fontId="7" fillId="0" borderId="0" xfId="0" applyFont="1" applyAlignment="1">
      <alignment vertical="center" wrapText="1"/>
    </xf>
    <xf numFmtId="0" fontId="7" fillId="0" borderId="0" xfId="0" applyFont="1" applyAlignment="1">
      <alignment vertical="top" wrapText="1"/>
    </xf>
    <xf numFmtId="0" fontId="7" fillId="0" borderId="0" xfId="0" applyFont="1" applyAlignment="1">
      <alignment horizontal="left" vertical="top" wrapText="1"/>
    </xf>
    <xf numFmtId="0" fontId="7" fillId="0" borderId="0" xfId="0" applyFont="1" applyAlignment="1">
      <alignment vertical="top"/>
    </xf>
    <xf numFmtId="4" fontId="13" fillId="0" borderId="4" xfId="0" applyNumberFormat="1" applyFont="1" applyBorder="1" applyAlignment="1">
      <alignment horizontal="center" wrapText="1"/>
    </xf>
    <xf numFmtId="49" fontId="16" fillId="0" borderId="5" xfId="0" applyNumberFormat="1" applyFont="1" applyBorder="1" applyAlignment="1">
      <alignment horizontal="center" vertical="top" wrapText="1"/>
    </xf>
    <xf numFmtId="0" fontId="16" fillId="0" borderId="4" xfId="0" applyFont="1" applyBorder="1" applyAlignment="1">
      <alignment horizontal="center" wrapText="1"/>
    </xf>
    <xf numFmtId="0" fontId="28" fillId="0" borderId="0" xfId="0" applyFont="1" applyAlignment="1">
      <alignment vertical="top" wrapText="1"/>
    </xf>
    <xf numFmtId="0" fontId="27" fillId="0" borderId="0" xfId="4" applyFill="1" applyAlignment="1">
      <alignment horizontal="right" vertical="top"/>
    </xf>
    <xf numFmtId="4" fontId="8" fillId="0" borderId="1" xfId="0" applyNumberFormat="1" applyFont="1" applyBorder="1" applyAlignment="1">
      <alignment horizontal="right" vertical="center"/>
    </xf>
    <xf numFmtId="4" fontId="13" fillId="0" borderId="1" xfId="0" applyNumberFormat="1" applyFont="1" applyBorder="1" applyAlignment="1">
      <alignment horizontal="right" vertical="center"/>
    </xf>
    <xf numFmtId="4" fontId="13" fillId="0" borderId="4" xfId="0" applyNumberFormat="1" applyFont="1" applyBorder="1" applyAlignment="1">
      <alignment horizontal="center" vertical="top"/>
    </xf>
    <xf numFmtId="0" fontId="13" fillId="0" borderId="4" xfId="0" applyFont="1" applyBorder="1" applyAlignment="1">
      <alignment horizontal="left" vertical="top" wrapText="1"/>
    </xf>
    <xf numFmtId="0" fontId="13" fillId="0" borderId="4" xfId="0" applyFont="1" applyBorder="1" applyAlignment="1">
      <alignment horizontal="center" vertical="top"/>
    </xf>
    <xf numFmtId="0" fontId="14" fillId="0" borderId="4" xfId="0" applyFont="1" applyBorder="1" applyAlignment="1">
      <alignment horizontal="center" vertical="top"/>
    </xf>
    <xf numFmtId="2" fontId="13" fillId="0" borderId="4" xfId="0" applyNumberFormat="1" applyFont="1" applyBorder="1" applyAlignment="1">
      <alignment horizontal="center" vertical="top"/>
    </xf>
    <xf numFmtId="43" fontId="13" fillId="0" borderId="4" xfId="1" applyFont="1" applyFill="1" applyBorder="1" applyAlignment="1">
      <alignment horizontal="center" vertical="top"/>
    </xf>
    <xf numFmtId="2" fontId="13" fillId="0" borderId="4" xfId="1" applyNumberFormat="1" applyFont="1" applyFill="1" applyBorder="1" applyAlignment="1">
      <alignment horizontal="center" vertical="top"/>
    </xf>
    <xf numFmtId="0" fontId="13" fillId="0" borderId="4" xfId="0" applyFont="1" applyBorder="1" applyAlignment="1">
      <alignment horizontal="center" vertical="top" wrapText="1"/>
    </xf>
    <xf numFmtId="0" fontId="23" fillId="2" borderId="5" xfId="0" applyFont="1" applyFill="1" applyBorder="1" applyAlignment="1">
      <alignment horizontal="center" vertical="center"/>
    </xf>
    <xf numFmtId="0" fontId="21" fillId="0" borderId="0" xfId="0" applyFont="1"/>
    <xf numFmtId="0" fontId="7" fillId="0" borderId="0" xfId="0" applyFont="1" applyAlignment="1">
      <alignment horizontal="left" vertical="center"/>
    </xf>
    <xf numFmtId="4" fontId="13" fillId="0" borderId="4" xfId="0" applyNumberFormat="1" applyFont="1" applyBorder="1" applyAlignment="1">
      <alignment horizontal="center" vertical="top" wrapText="1"/>
    </xf>
    <xf numFmtId="4" fontId="13" fillId="0" borderId="5" xfId="0" applyNumberFormat="1" applyFont="1" applyBorder="1" applyAlignment="1">
      <alignment horizontal="center" vertical="top" wrapText="1"/>
    </xf>
    <xf numFmtId="0" fontId="32" fillId="0" borderId="0" xfId="0" applyFont="1"/>
    <xf numFmtId="0" fontId="14" fillId="2" borderId="5" xfId="0" applyFont="1" applyFill="1" applyBorder="1" applyAlignment="1">
      <alignment horizontal="center"/>
    </xf>
    <xf numFmtId="0" fontId="14" fillId="2" borderId="5" xfId="0" applyFont="1" applyFill="1" applyBorder="1" applyAlignment="1">
      <alignment horizontal="center" wrapText="1"/>
    </xf>
    <xf numFmtId="0" fontId="13" fillId="0" borderId="9" xfId="0" applyFont="1" applyBorder="1" applyAlignment="1">
      <alignment horizontal="center" wrapText="1"/>
    </xf>
    <xf numFmtId="49" fontId="13" fillId="0" borderId="15" xfId="0" applyNumberFormat="1" applyFont="1" applyBorder="1" applyAlignment="1">
      <alignment horizontal="center" vertical="top" wrapText="1"/>
    </xf>
    <xf numFmtId="0" fontId="31" fillId="0" borderId="4" xfId="0" applyFont="1" applyBorder="1" applyAlignment="1">
      <alignment horizontal="left" vertical="top" wrapText="1"/>
    </xf>
    <xf numFmtId="0" fontId="11" fillId="0" borderId="0" xfId="0" applyFont="1"/>
    <xf numFmtId="3" fontId="13" fillId="0" borderId="5" xfId="0" applyNumberFormat="1" applyFont="1" applyBorder="1" applyAlignment="1">
      <alignment horizontal="center" wrapText="1"/>
    </xf>
    <xf numFmtId="4" fontId="13" fillId="0" borderId="0" xfId="0" applyNumberFormat="1" applyFont="1" applyAlignment="1">
      <alignment horizontal="right" vertical="center"/>
    </xf>
    <xf numFmtId="0" fontId="11" fillId="0" borderId="0" xfId="0" applyFont="1" applyAlignment="1">
      <alignment vertical="top"/>
    </xf>
    <xf numFmtId="3" fontId="14" fillId="0" borderId="4" xfId="0" applyNumberFormat="1" applyFont="1" applyBorder="1" applyAlignment="1">
      <alignment horizontal="center" wrapText="1"/>
    </xf>
    <xf numFmtId="0" fontId="18" fillId="0" borderId="0" xfId="0" applyFont="1"/>
    <xf numFmtId="0" fontId="18" fillId="0" borderId="0" xfId="0" applyFont="1" applyAlignment="1">
      <alignment horizontal="center"/>
    </xf>
    <xf numFmtId="0" fontId="15" fillId="0" borderId="0" xfId="0" applyFont="1" applyAlignment="1">
      <alignment wrapText="1"/>
    </xf>
    <xf numFmtId="0" fontId="35" fillId="0" borderId="0" xfId="0" applyFont="1"/>
    <xf numFmtId="0" fontId="20" fillId="0" borderId="0" xfId="0" applyFont="1"/>
    <xf numFmtId="4" fontId="16" fillId="0" borderId="4" xfId="0" applyNumberFormat="1" applyFont="1" applyBorder="1" applyAlignment="1">
      <alignment horizontal="center" wrapText="1"/>
    </xf>
    <xf numFmtId="43" fontId="9" fillId="0" borderId="0" xfId="0" applyNumberFormat="1" applyFont="1"/>
    <xf numFmtId="0" fontId="25" fillId="0" borderId="0" xfId="0" applyFont="1" applyAlignment="1">
      <alignment horizontal="center"/>
    </xf>
    <xf numFmtId="0" fontId="8" fillId="0" borderId="0" xfId="0" applyFont="1" applyAlignment="1">
      <alignment horizontal="left"/>
    </xf>
    <xf numFmtId="0" fontId="38" fillId="0" borderId="0" xfId="0" applyFont="1"/>
    <xf numFmtId="0" fontId="36" fillId="0" borderId="0" xfId="4" applyFont="1" applyAlignment="1">
      <alignment vertical="top"/>
    </xf>
    <xf numFmtId="167" fontId="15" fillId="0" borderId="0" xfId="0" applyNumberFormat="1" applyFont="1"/>
    <xf numFmtId="0" fontId="36" fillId="0" borderId="0" xfId="4" applyFont="1"/>
    <xf numFmtId="0" fontId="37" fillId="0" borderId="0" xfId="0" applyFont="1"/>
    <xf numFmtId="0" fontId="39" fillId="0" borderId="0" xfId="0" applyFont="1"/>
    <xf numFmtId="0" fontId="39" fillId="0" borderId="0" xfId="0" applyFont="1" applyAlignment="1">
      <alignment horizontal="right" vertical="top"/>
    </xf>
    <xf numFmtId="0" fontId="14" fillId="0" borderId="0" xfId="0" applyFont="1" applyAlignment="1">
      <alignment vertical="top" wrapText="1"/>
    </xf>
    <xf numFmtId="0" fontId="14" fillId="0" borderId="0" xfId="0" applyFont="1" applyAlignment="1">
      <alignment vertical="top"/>
    </xf>
    <xf numFmtId="43" fontId="14" fillId="0" borderId="0" xfId="1" applyFont="1" applyBorder="1" applyAlignment="1">
      <alignment vertical="top"/>
    </xf>
    <xf numFmtId="4" fontId="14" fillId="0" borderId="0" xfId="0" applyNumberFormat="1" applyFont="1" applyAlignment="1">
      <alignment vertical="top"/>
    </xf>
    <xf numFmtId="49" fontId="14" fillId="0" borderId="0" xfId="0" applyNumberFormat="1" applyFont="1" applyAlignment="1">
      <alignment horizontal="center" vertical="top" wrapText="1"/>
    </xf>
    <xf numFmtId="0" fontId="41" fillId="0" borderId="0" xfId="0" applyFont="1"/>
    <xf numFmtId="0" fontId="40" fillId="0" borderId="0" xfId="0" applyFont="1"/>
    <xf numFmtId="3" fontId="15" fillId="0" borderId="0" xfId="0" applyNumberFormat="1" applyFont="1"/>
    <xf numFmtId="0" fontId="15" fillId="0" borderId="0" xfId="0" applyFont="1" applyAlignment="1">
      <alignment horizontal="left"/>
    </xf>
    <xf numFmtId="0" fontId="16" fillId="0" borderId="0" xfId="0" applyFont="1"/>
    <xf numFmtId="0" fontId="16" fillId="2" borderId="1" xfId="0" applyFont="1" applyFill="1" applyBorder="1" applyAlignment="1">
      <alignment horizontal="center" vertical="center"/>
    </xf>
    <xf numFmtId="0" fontId="16" fillId="2" borderId="1" xfId="0" applyFont="1" applyFill="1" applyBorder="1" applyAlignment="1">
      <alignment horizontal="center" vertical="center" wrapText="1"/>
    </xf>
    <xf numFmtId="0" fontId="13" fillId="2" borderId="1" xfId="0" applyFont="1" applyFill="1" applyBorder="1" applyAlignment="1">
      <alignment horizontal="center" vertical="center"/>
    </xf>
    <xf numFmtId="0" fontId="16" fillId="0" borderId="3" xfId="0" applyFont="1" applyBorder="1" applyAlignment="1">
      <alignment vertical="top"/>
    </xf>
    <xf numFmtId="0" fontId="13" fillId="0" borderId="1" xfId="0" applyFont="1" applyBorder="1" applyAlignment="1">
      <alignment horizontal="center" vertical="center"/>
    </xf>
    <xf numFmtId="4" fontId="13" fillId="0" borderId="4" xfId="0" applyNumberFormat="1" applyFont="1" applyBorder="1" applyAlignment="1">
      <alignment horizontal="center" vertical="center" wrapText="1"/>
    </xf>
    <xf numFmtId="0" fontId="14" fillId="0" borderId="4" xfId="0" applyFont="1" applyBorder="1" applyAlignment="1">
      <alignment horizontal="left" vertical="top" wrapText="1"/>
    </xf>
    <xf numFmtId="0" fontId="14" fillId="0" borderId="4" xfId="0" applyFont="1" applyBorder="1" applyAlignment="1">
      <alignment horizontal="center" vertical="top" wrapText="1"/>
    </xf>
    <xf numFmtId="0" fontId="13" fillId="0" borderId="6" xfId="0" applyFont="1" applyBorder="1" applyAlignment="1">
      <alignment horizontal="center" vertical="top" wrapText="1"/>
    </xf>
    <xf numFmtId="0" fontId="14" fillId="0" borderId="4" xfId="0" applyFont="1" applyBorder="1" applyAlignment="1">
      <alignment horizontal="center" vertical="center" wrapText="1"/>
    </xf>
    <xf numFmtId="4" fontId="14" fillId="0" borderId="4" xfId="0" applyNumberFormat="1" applyFont="1" applyBorder="1" applyAlignment="1">
      <alignment horizontal="center" vertical="top" wrapText="1"/>
    </xf>
    <xf numFmtId="3" fontId="8" fillId="0" borderId="4" xfId="0" applyNumberFormat="1" applyFont="1" applyBorder="1" applyAlignment="1">
      <alignment horizontal="center" wrapText="1"/>
    </xf>
    <xf numFmtId="0" fontId="16" fillId="0" borderId="0" xfId="0" applyFont="1" applyAlignment="1">
      <alignment horizontal="center"/>
    </xf>
    <xf numFmtId="0" fontId="16" fillId="0" borderId="0" xfId="0" applyFont="1" applyAlignment="1">
      <alignment vertical="center"/>
    </xf>
    <xf numFmtId="0" fontId="16" fillId="0" borderId="3" xfId="0" applyFont="1" applyBorder="1"/>
    <xf numFmtId="0" fontId="32" fillId="0" borderId="0" xfId="0" applyFont="1" applyAlignment="1">
      <alignment wrapText="1"/>
    </xf>
    <xf numFmtId="0" fontId="42" fillId="0" borderId="0" xfId="0" applyFont="1"/>
    <xf numFmtId="165" fontId="16" fillId="0" borderId="4" xfId="0" applyNumberFormat="1" applyFont="1" applyBorder="1" applyAlignment="1">
      <alignment horizontal="center" wrapText="1"/>
    </xf>
    <xf numFmtId="168" fontId="32" fillId="0" borderId="0" xfId="0" applyNumberFormat="1" applyFont="1"/>
    <xf numFmtId="2" fontId="16" fillId="0" borderId="1" xfId="0" applyNumberFormat="1" applyFont="1" applyBorder="1" applyAlignment="1">
      <alignment horizontal="center" vertical="top"/>
    </xf>
    <xf numFmtId="4" fontId="16" fillId="0" borderId="1" xfId="0" applyNumberFormat="1" applyFont="1" applyBorder="1" applyAlignment="1">
      <alignment horizontal="center" vertical="top"/>
    </xf>
    <xf numFmtId="0" fontId="13" fillId="0" borderId="0" xfId="0" applyFont="1" applyAlignment="1">
      <alignment vertical="top" wrapText="1"/>
    </xf>
    <xf numFmtId="0" fontId="13" fillId="0" borderId="0" xfId="0" applyFont="1" applyAlignment="1">
      <alignment horizontal="center" vertical="center" wrapText="1"/>
    </xf>
    <xf numFmtId="0" fontId="13" fillId="0" borderId="0" xfId="0" applyFont="1" applyAlignment="1">
      <alignment vertical="center"/>
    </xf>
    <xf numFmtId="49" fontId="13" fillId="0" borderId="0" xfId="0" applyNumberFormat="1" applyFont="1" applyAlignment="1">
      <alignment horizontal="center" vertical="top" wrapText="1"/>
    </xf>
    <xf numFmtId="3" fontId="13" fillId="0" borderId="0" xfId="0" applyNumberFormat="1" applyFont="1" applyAlignment="1">
      <alignment horizontal="center" vertical="center" wrapText="1"/>
    </xf>
    <xf numFmtId="0" fontId="43" fillId="0" borderId="0" xfId="4" applyFont="1"/>
    <xf numFmtId="2" fontId="45" fillId="0" borderId="0" xfId="0" applyNumberFormat="1" applyFont="1"/>
    <xf numFmtId="164" fontId="16" fillId="0" borderId="4" xfId="0" applyNumberFormat="1" applyFont="1" applyBorder="1" applyAlignment="1">
      <alignment horizontal="center" wrapText="1"/>
    </xf>
    <xf numFmtId="0" fontId="15" fillId="0" borderId="0" xfId="0" applyFont="1" applyAlignment="1">
      <alignment horizontal="center"/>
    </xf>
    <xf numFmtId="0" fontId="22" fillId="0" borderId="1" xfId="0" applyFont="1" applyBorder="1" applyAlignment="1">
      <alignment horizontal="left" vertical="top" wrapText="1"/>
    </xf>
    <xf numFmtId="0" fontId="16" fillId="2" borderId="1" xfId="0" applyFont="1" applyFill="1" applyBorder="1" applyAlignment="1">
      <alignment vertical="center" wrapText="1"/>
    </xf>
    <xf numFmtId="0" fontId="13" fillId="2" borderId="1" xfId="0" applyFont="1" applyFill="1" applyBorder="1" applyAlignment="1">
      <alignment vertical="center"/>
    </xf>
    <xf numFmtId="0" fontId="14" fillId="0" borderId="1" xfId="0" applyFont="1" applyBorder="1" applyAlignment="1">
      <alignment vertical="top" wrapText="1"/>
    </xf>
    <xf numFmtId="164" fontId="16" fillId="0" borderId="4" xfId="0" applyNumberFormat="1" applyFont="1" applyBorder="1" applyAlignment="1">
      <alignment horizontal="center"/>
    </xf>
    <xf numFmtId="4" fontId="16" fillId="0" borderId="4" xfId="0" applyNumberFormat="1" applyFont="1" applyBorder="1" applyAlignment="1">
      <alignment horizontal="center"/>
    </xf>
    <xf numFmtId="0" fontId="44" fillId="0" borderId="0" xfId="0" applyFont="1"/>
    <xf numFmtId="0" fontId="44" fillId="0" borderId="0" xfId="0" applyFont="1" applyAlignment="1">
      <alignment wrapText="1"/>
    </xf>
    <xf numFmtId="0" fontId="16" fillId="0" borderId="3" xfId="0" applyFont="1" applyBorder="1" applyAlignment="1">
      <alignment horizontal="center"/>
    </xf>
    <xf numFmtId="0" fontId="37" fillId="0" borderId="0" xfId="0" applyFont="1" applyAlignment="1">
      <alignment horizontal="center"/>
    </xf>
    <xf numFmtId="0" fontId="33" fillId="0" borderId="1" xfId="0" applyFont="1" applyBorder="1" applyAlignment="1">
      <alignment horizontal="left" vertical="top" wrapText="1"/>
    </xf>
    <xf numFmtId="49" fontId="33" fillId="0" borderId="1" xfId="0" applyNumberFormat="1" applyFont="1" applyBorder="1" applyAlignment="1">
      <alignment horizontal="center" vertical="top" wrapText="1"/>
    </xf>
    <xf numFmtId="0" fontId="33" fillId="0" borderId="1" xfId="0" applyFont="1" applyBorder="1" applyAlignment="1">
      <alignment horizontal="center" vertical="center" wrapText="1"/>
    </xf>
    <xf numFmtId="0" fontId="32" fillId="0" borderId="0" xfId="0" applyFont="1" applyAlignment="1">
      <alignment horizontal="center"/>
    </xf>
    <xf numFmtId="0" fontId="16" fillId="0" borderId="2" xfId="0" applyFont="1" applyBorder="1" applyAlignment="1">
      <alignment vertical="top"/>
    </xf>
    <xf numFmtId="0" fontId="16" fillId="0" borderId="7" xfId="0" applyFont="1" applyBorder="1" applyAlignment="1">
      <alignment vertical="top" wrapText="1"/>
    </xf>
    <xf numFmtId="0" fontId="16" fillId="0" borderId="8" xfId="0" applyFont="1" applyBorder="1" applyAlignment="1">
      <alignment vertical="top" wrapText="1"/>
    </xf>
    <xf numFmtId="0" fontId="13" fillId="0" borderId="2" xfId="0" applyFont="1" applyBorder="1" applyAlignment="1">
      <alignment vertical="top"/>
    </xf>
    <xf numFmtId="0" fontId="13" fillId="0" borderId="7" xfId="0" applyFont="1" applyBorder="1" applyAlignment="1">
      <alignment vertical="top" wrapText="1"/>
    </xf>
    <xf numFmtId="0" fontId="13" fillId="0" borderId="8" xfId="0" applyFont="1" applyBorder="1" applyAlignment="1">
      <alignment vertical="top" wrapText="1"/>
    </xf>
    <xf numFmtId="169" fontId="16" fillId="0" borderId="1" xfId="1" applyNumberFormat="1" applyFont="1" applyBorder="1" applyAlignment="1">
      <alignment horizontal="center" vertical="top"/>
    </xf>
    <xf numFmtId="49" fontId="8" fillId="0" borderId="6" xfId="0" applyNumberFormat="1" applyFont="1" applyBorder="1" applyAlignment="1">
      <alignment horizontal="center" vertical="top" wrapText="1"/>
    </xf>
    <xf numFmtId="4" fontId="8" fillId="0" borderId="4" xfId="0" applyNumberFormat="1" applyFont="1" applyBorder="1" applyAlignment="1">
      <alignment horizontal="center" wrapText="1"/>
    </xf>
    <xf numFmtId="4" fontId="9" fillId="0" borderId="4" xfId="0" applyNumberFormat="1" applyFont="1" applyBorder="1" applyAlignment="1">
      <alignment horizontal="center" wrapText="1"/>
    </xf>
    <xf numFmtId="170" fontId="20" fillId="0" borderId="0" xfId="0" applyNumberFormat="1" applyFont="1"/>
    <xf numFmtId="0" fontId="9" fillId="0" borderId="3" xfId="0" applyFont="1" applyBorder="1"/>
    <xf numFmtId="3" fontId="8" fillId="0" borderId="4" xfId="0" applyNumberFormat="1" applyFont="1" applyBorder="1" applyAlignment="1">
      <alignment horizontal="center" vertical="center" wrapText="1"/>
    </xf>
    <xf numFmtId="4" fontId="8" fillId="0" borderId="4" xfId="0" applyNumberFormat="1" applyFont="1" applyBorder="1" applyAlignment="1">
      <alignment horizontal="center" vertical="center" wrapText="1"/>
    </xf>
    <xf numFmtId="0" fontId="10" fillId="0" borderId="0" xfId="0" applyFont="1" applyAlignment="1">
      <alignment vertical="top"/>
    </xf>
    <xf numFmtId="0" fontId="8" fillId="0" borderId="0" xfId="0" applyFont="1" applyAlignment="1">
      <alignment horizontal="center" vertical="center" wrapText="1"/>
    </xf>
    <xf numFmtId="49" fontId="8" fillId="0" borderId="0" xfId="0" applyNumberFormat="1" applyFont="1" applyAlignment="1">
      <alignment horizontal="center" vertical="top" wrapText="1"/>
    </xf>
    <xf numFmtId="3" fontId="8" fillId="0" borderId="0" xfId="0" applyNumberFormat="1" applyFont="1" applyAlignment="1">
      <alignment horizontal="center" vertical="center" wrapText="1"/>
    </xf>
    <xf numFmtId="0" fontId="21" fillId="0" borderId="0" xfId="4" applyFont="1" applyAlignment="1">
      <alignment vertical="top"/>
    </xf>
    <xf numFmtId="0" fontId="9" fillId="0" borderId="0" xfId="0" applyFont="1" applyAlignment="1">
      <alignment wrapText="1"/>
    </xf>
    <xf numFmtId="0" fontId="21" fillId="0" borderId="0" xfId="0" applyFont="1" applyAlignment="1">
      <alignment horizontal="right" vertical="top"/>
    </xf>
    <xf numFmtId="2" fontId="13" fillId="0" borderId="4" xfId="0" applyNumberFormat="1" applyFont="1" applyBorder="1" applyAlignment="1">
      <alignment horizontal="center" wrapText="1"/>
    </xf>
    <xf numFmtId="2" fontId="13" fillId="0" borderId="6" xfId="0" applyNumberFormat="1" applyFont="1" applyBorder="1" applyAlignment="1">
      <alignment horizontal="center" vertical="top" wrapText="1"/>
    </xf>
    <xf numFmtId="2" fontId="16" fillId="0" borderId="6" xfId="0" applyNumberFormat="1" applyFont="1" applyBorder="1" applyAlignment="1">
      <alignment horizontal="center" vertical="top" wrapText="1"/>
    </xf>
    <xf numFmtId="2" fontId="16" fillId="0" borderId="4" xfId="0" applyNumberFormat="1" applyFont="1" applyBorder="1" applyAlignment="1">
      <alignment horizontal="center" wrapText="1"/>
    </xf>
    <xf numFmtId="0" fontId="13" fillId="0" borderId="0" xfId="0" applyFont="1"/>
    <xf numFmtId="0" fontId="46" fillId="0" borderId="0" xfId="0" applyFont="1"/>
    <xf numFmtId="49" fontId="13" fillId="0" borderId="12" xfId="0" applyNumberFormat="1" applyFont="1" applyBorder="1" applyAlignment="1">
      <alignment horizontal="center" vertical="top"/>
    </xf>
    <xf numFmtId="1" fontId="16" fillId="0" borderId="5" xfId="0" applyNumberFormat="1" applyFont="1" applyBorder="1" applyAlignment="1">
      <alignment horizontal="center" wrapText="1"/>
    </xf>
    <xf numFmtId="1" fontId="8" fillId="0" borderId="4" xfId="0" applyNumberFormat="1" applyFont="1" applyBorder="1" applyAlignment="1">
      <alignment horizontal="center" wrapText="1"/>
    </xf>
    <xf numFmtId="1" fontId="8" fillId="0" borderId="5" xfId="0" applyNumberFormat="1" applyFont="1" applyBorder="1" applyAlignment="1">
      <alignment horizontal="center" wrapText="1"/>
    </xf>
    <xf numFmtId="49" fontId="8" fillId="0" borderId="6" xfId="0" applyNumberFormat="1" applyFont="1" applyBorder="1" applyAlignment="1">
      <alignment horizontal="center" vertical="center" wrapText="1"/>
    </xf>
    <xf numFmtId="1" fontId="8" fillId="0" borderId="4" xfId="0" applyNumberFormat="1" applyFont="1" applyBorder="1" applyAlignment="1">
      <alignment horizontal="center" vertical="center" wrapText="1"/>
    </xf>
    <xf numFmtId="1" fontId="8" fillId="0" borderId="10" xfId="0" applyNumberFormat="1" applyFont="1" applyBorder="1" applyAlignment="1">
      <alignment horizontal="center" vertical="center"/>
    </xf>
    <xf numFmtId="0" fontId="3" fillId="0" borderId="0" xfId="0" applyFont="1"/>
    <xf numFmtId="164" fontId="8" fillId="0" borderId="4" xfId="0" applyNumberFormat="1" applyFont="1" applyBorder="1" applyAlignment="1">
      <alignment horizontal="center" wrapText="1"/>
    </xf>
    <xf numFmtId="0" fontId="53" fillId="0" borderId="0" xfId="4" applyFont="1"/>
    <xf numFmtId="49" fontId="16" fillId="0" borderId="5" xfId="0" applyNumberFormat="1" applyFont="1" applyBorder="1" applyAlignment="1">
      <alignment horizontal="center" wrapText="1"/>
    </xf>
    <xf numFmtId="4" fontId="0" fillId="0" borderId="0" xfId="0" applyNumberFormat="1" applyAlignment="1">
      <alignment vertical="center"/>
    </xf>
    <xf numFmtId="168" fontId="0" fillId="0" borderId="0" xfId="0" applyNumberFormat="1" applyAlignment="1">
      <alignment vertical="center"/>
    </xf>
    <xf numFmtId="4" fontId="13" fillId="0" borderId="4" xfId="0" applyNumberFormat="1" applyFont="1" applyBorder="1" applyAlignment="1">
      <alignment horizontal="right" vertical="center"/>
    </xf>
    <xf numFmtId="4" fontId="13" fillId="0" borderId="6" xfId="0" applyNumberFormat="1" applyFont="1" applyBorder="1" applyAlignment="1">
      <alignment horizontal="right" vertical="center"/>
    </xf>
    <xf numFmtId="49" fontId="8" fillId="0" borderId="14" xfId="0" applyNumberFormat="1" applyFont="1" applyBorder="1" applyAlignment="1">
      <alignment horizontal="center" vertical="center" wrapText="1"/>
    </xf>
    <xf numFmtId="1" fontId="13" fillId="0" borderId="14" xfId="0" applyNumberFormat="1" applyFont="1" applyBorder="1" applyAlignment="1">
      <alignment horizontal="center" vertical="center" wrapText="1"/>
    </xf>
    <xf numFmtId="0" fontId="8" fillId="0" borderId="4" xfId="0" applyFont="1" applyBorder="1" applyAlignment="1">
      <alignment vertical="center" wrapText="1"/>
    </xf>
    <xf numFmtId="0" fontId="13" fillId="0" borderId="4" xfId="0" applyFont="1" applyBorder="1" applyAlignment="1">
      <alignment vertical="center" wrapText="1"/>
    </xf>
    <xf numFmtId="0" fontId="13" fillId="0" borderId="9" xfId="0" applyFont="1" applyBorder="1" applyAlignment="1">
      <alignment vertical="center" wrapText="1"/>
    </xf>
    <xf numFmtId="4" fontId="8" fillId="0" borderId="10" xfId="0" applyNumberFormat="1" applyFont="1" applyBorder="1" applyAlignment="1">
      <alignment vertical="center"/>
    </xf>
    <xf numFmtId="2" fontId="13" fillId="0" borderId="1" xfId="0" applyNumberFormat="1" applyFont="1" applyBorder="1" applyAlignment="1">
      <alignment vertical="center"/>
    </xf>
    <xf numFmtId="4" fontId="16" fillId="0" borderId="1" xfId="0" applyNumberFormat="1" applyFont="1" applyBorder="1" applyAlignment="1">
      <alignment horizontal="center"/>
    </xf>
    <xf numFmtId="43" fontId="9" fillId="0" borderId="1" xfId="0" applyNumberFormat="1" applyFont="1" applyBorder="1" applyAlignment="1">
      <alignment horizontal="center" vertical="center"/>
    </xf>
    <xf numFmtId="4" fontId="9" fillId="0" borderId="1" xfId="0" applyNumberFormat="1" applyFont="1" applyBorder="1" applyAlignment="1">
      <alignment horizontal="center" vertical="center" wrapText="1"/>
    </xf>
    <xf numFmtId="0" fontId="2" fillId="0" borderId="0" xfId="0" applyFont="1"/>
    <xf numFmtId="0" fontId="54" fillId="0" borderId="0" xfId="4" applyFont="1" applyFill="1" applyAlignment="1">
      <alignment horizontal="right" vertical="top"/>
    </xf>
    <xf numFmtId="43" fontId="0" fillId="0" borderId="0" xfId="1" applyFont="1"/>
    <xf numFmtId="4" fontId="25" fillId="0" borderId="0" xfId="0" applyNumberFormat="1" applyFont="1"/>
    <xf numFmtId="0" fontId="13" fillId="0" borderId="9" xfId="0" applyFont="1" applyBorder="1" applyAlignment="1">
      <alignment horizontal="left" vertical="center" wrapText="1"/>
    </xf>
    <xf numFmtId="0" fontId="13" fillId="0" borderId="8" xfId="0" applyFont="1" applyBorder="1" applyAlignment="1">
      <alignment horizontal="center" vertical="center"/>
    </xf>
    <xf numFmtId="4" fontId="9" fillId="0" borderId="5" xfId="0" applyNumberFormat="1" applyFont="1" applyBorder="1" applyAlignment="1">
      <alignment horizontal="center" wrapText="1"/>
    </xf>
    <xf numFmtId="4" fontId="8" fillId="0" borderId="5" xfId="0" applyNumberFormat="1" applyFont="1" applyBorder="1" applyAlignment="1">
      <alignment horizontal="center" wrapText="1"/>
    </xf>
    <xf numFmtId="0" fontId="1" fillId="0" borderId="0" xfId="0" applyFont="1"/>
    <xf numFmtId="0" fontId="13" fillId="0" borderId="5" xfId="0" applyFont="1" applyBorder="1" applyAlignment="1">
      <alignment vertical="center" wrapText="1"/>
    </xf>
    <xf numFmtId="0" fontId="13" fillId="0" borderId="10" xfId="0" applyFont="1" applyBorder="1" applyAlignment="1">
      <alignment horizontal="center" vertical="center"/>
    </xf>
    <xf numFmtId="0" fontId="7" fillId="0" borderId="1" xfId="0" applyFont="1" applyBorder="1" applyAlignment="1">
      <alignment horizontal="left" vertical="center" wrapText="1"/>
    </xf>
    <xf numFmtId="0" fontId="19" fillId="0" borderId="0" xfId="0" applyFont="1"/>
    <xf numFmtId="3" fontId="13" fillId="0" borderId="4" xfId="0" applyNumberFormat="1" applyFont="1" applyBorder="1" applyAlignment="1">
      <alignment horizontal="center" vertical="top" wrapText="1"/>
    </xf>
    <xf numFmtId="0" fontId="13" fillId="0" borderId="5" xfId="0" applyFont="1" applyBorder="1" applyAlignment="1">
      <alignment horizontal="center" wrapText="1"/>
    </xf>
    <xf numFmtId="0" fontId="55" fillId="0" borderId="0" xfId="0" applyFont="1"/>
    <xf numFmtId="4" fontId="13" fillId="0" borderId="4" xfId="1" applyNumberFormat="1" applyFont="1" applyBorder="1" applyAlignment="1">
      <alignment horizontal="center" vertical="top"/>
    </xf>
    <xf numFmtId="43" fontId="13" fillId="0" borderId="4" xfId="1" applyFont="1" applyBorder="1" applyAlignment="1">
      <alignment horizontal="center" vertical="top"/>
    </xf>
    <xf numFmtId="0" fontId="13" fillId="0" borderId="0" xfId="0" applyFont="1" applyAlignment="1">
      <alignment wrapText="1"/>
    </xf>
    <xf numFmtId="0" fontId="9" fillId="0" borderId="0" xfId="0" applyFont="1" applyAlignment="1">
      <alignment horizontal="center" vertical="center"/>
    </xf>
    <xf numFmtId="0" fontId="9" fillId="0" borderId="3" xfId="0" applyFont="1" applyBorder="1" applyAlignment="1">
      <alignment horizontal="left"/>
    </xf>
    <xf numFmtId="0" fontId="9" fillId="2" borderId="1" xfId="0" applyFont="1" applyFill="1" applyBorder="1" applyAlignment="1">
      <alignment horizontal="center" vertical="center" wrapText="1"/>
    </xf>
    <xf numFmtId="0" fontId="9" fillId="2" borderId="1" xfId="0" applyFont="1" applyFill="1" applyBorder="1" applyAlignment="1">
      <alignment horizontal="center" vertical="center"/>
    </xf>
    <xf numFmtId="0" fontId="13" fillId="0" borderId="4" xfId="0" applyFont="1" applyBorder="1" applyAlignment="1">
      <alignment horizontal="center" vertical="top"/>
    </xf>
    <xf numFmtId="0" fontId="13" fillId="0" borderId="5" xfId="0" applyFont="1" applyBorder="1" applyAlignment="1">
      <alignment horizontal="center" vertical="top"/>
    </xf>
    <xf numFmtId="0" fontId="13" fillId="0" borderId="6" xfId="0" applyFont="1" applyBorder="1" applyAlignment="1">
      <alignment horizontal="center" vertical="top"/>
    </xf>
    <xf numFmtId="0" fontId="13" fillId="0" borderId="4" xfId="0" applyFont="1" applyBorder="1" applyAlignment="1">
      <alignment horizontal="left" vertical="top" wrapText="1"/>
    </xf>
    <xf numFmtId="0" fontId="13" fillId="0" borderId="5" xfId="0" applyFont="1" applyBorder="1" applyAlignment="1">
      <alignment horizontal="left" vertical="top" wrapText="1"/>
    </xf>
    <xf numFmtId="0" fontId="13" fillId="0" borderId="6" xfId="0" applyFont="1" applyBorder="1" applyAlignment="1">
      <alignment horizontal="left" vertical="top" wrapText="1"/>
    </xf>
    <xf numFmtId="0" fontId="13" fillId="0" borderId="4" xfId="0" applyFont="1" applyBorder="1" applyAlignment="1">
      <alignment horizontal="left" vertical="top"/>
    </xf>
    <xf numFmtId="0" fontId="13" fillId="0" borderId="5" xfId="0" applyFont="1" applyBorder="1" applyAlignment="1">
      <alignment horizontal="left" vertical="top"/>
    </xf>
    <xf numFmtId="0" fontId="13" fillId="0" borderId="6" xfId="0" applyFont="1" applyBorder="1" applyAlignment="1">
      <alignment horizontal="left" vertical="top"/>
    </xf>
    <xf numFmtId="0" fontId="23" fillId="2" borderId="4" xfId="0" applyFont="1" applyFill="1" applyBorder="1" applyAlignment="1">
      <alignment horizontal="center" vertical="center"/>
    </xf>
    <xf numFmtId="0" fontId="23" fillId="2" borderId="6" xfId="0" applyFont="1" applyFill="1" applyBorder="1" applyAlignment="1">
      <alignment horizontal="center" vertical="center"/>
    </xf>
    <xf numFmtId="0" fontId="13" fillId="0" borderId="4" xfId="0" applyFont="1" applyBorder="1" applyAlignment="1">
      <alignment horizontal="left" vertical="center" wrapText="1"/>
    </xf>
    <xf numFmtId="0" fontId="13" fillId="0" borderId="5" xfId="0" applyFont="1" applyBorder="1" applyAlignment="1">
      <alignment horizontal="left" vertical="center" wrapText="1"/>
    </xf>
    <xf numFmtId="0" fontId="13" fillId="0" borderId="6" xfId="0" applyFont="1" applyBorder="1" applyAlignment="1">
      <alignment horizontal="left" vertical="center" wrapText="1"/>
    </xf>
    <xf numFmtId="0" fontId="13" fillId="0" borderId="9" xfId="0" applyFont="1" applyBorder="1" applyAlignment="1">
      <alignment horizontal="left" vertical="top" wrapText="1"/>
    </xf>
    <xf numFmtId="0" fontId="13" fillId="0" borderId="11" xfId="0" applyFont="1" applyBorder="1" applyAlignment="1">
      <alignment horizontal="left" vertical="top" wrapText="1"/>
    </xf>
    <xf numFmtId="0" fontId="23" fillId="2" borderId="10" xfId="0" applyFont="1" applyFill="1" applyBorder="1" applyAlignment="1">
      <alignment horizontal="center" vertical="center"/>
    </xf>
    <xf numFmtId="0" fontId="23" fillId="2" borderId="12" xfId="0" applyFont="1" applyFill="1" applyBorder="1" applyAlignment="1">
      <alignment horizontal="center" vertical="center"/>
    </xf>
    <xf numFmtId="0" fontId="0" fillId="0" borderId="4" xfId="0" applyBorder="1" applyAlignment="1">
      <alignment horizontal="center"/>
    </xf>
    <xf numFmtId="0" fontId="0" fillId="0" borderId="5" xfId="0" applyBorder="1" applyAlignment="1">
      <alignment horizontal="center"/>
    </xf>
    <xf numFmtId="0" fontId="23" fillId="0" borderId="4" xfId="0" applyFont="1" applyBorder="1" applyAlignment="1">
      <alignment horizontal="center" vertical="center"/>
    </xf>
    <xf numFmtId="0" fontId="23" fillId="0" borderId="6" xfId="0" applyFont="1" applyBorder="1" applyAlignment="1">
      <alignment horizontal="center" vertical="center"/>
    </xf>
    <xf numFmtId="0" fontId="14" fillId="0" borderId="4" xfId="0" applyFont="1" applyBorder="1" applyAlignment="1">
      <alignment horizontal="center" vertical="top" wrapText="1"/>
    </xf>
    <xf numFmtId="0" fontId="14" fillId="0" borderId="5" xfId="0" applyFont="1" applyBorder="1" applyAlignment="1">
      <alignment horizontal="center" vertical="top" wrapText="1"/>
    </xf>
    <xf numFmtId="0" fontId="13" fillId="0" borderId="1" xfId="0" applyFont="1" applyBorder="1" applyAlignment="1">
      <alignment horizontal="left" vertical="center" wrapText="1"/>
    </xf>
    <xf numFmtId="0" fontId="13" fillId="0" borderId="1" xfId="0" applyFont="1" applyBorder="1" applyAlignment="1">
      <alignment horizontal="left" vertical="top" wrapText="1"/>
    </xf>
    <xf numFmtId="0" fontId="14" fillId="0" borderId="6" xfId="0" applyFont="1" applyBorder="1" applyAlignment="1">
      <alignment horizontal="center" vertical="top" wrapText="1"/>
    </xf>
    <xf numFmtId="0" fontId="14" fillId="0" borderId="5" xfId="0" applyFont="1" applyBorder="1" applyAlignment="1">
      <alignment horizontal="left" vertical="top" wrapText="1"/>
    </xf>
    <xf numFmtId="0" fontId="14" fillId="0" borderId="6" xfId="0" applyFont="1" applyBorder="1" applyAlignment="1">
      <alignment horizontal="left" vertical="top" wrapText="1"/>
    </xf>
    <xf numFmtId="0" fontId="14" fillId="0" borderId="4" xfId="0" applyFont="1" applyBorder="1" applyAlignment="1">
      <alignment horizontal="left" vertical="top" wrapText="1"/>
    </xf>
    <xf numFmtId="0" fontId="13" fillId="0" borderId="15" xfId="0" applyFont="1" applyBorder="1" applyAlignment="1">
      <alignment horizontal="left" vertical="top" wrapText="1"/>
    </xf>
    <xf numFmtId="0" fontId="23" fillId="2" borderId="5" xfId="0" applyFont="1" applyFill="1" applyBorder="1" applyAlignment="1">
      <alignment horizontal="center" vertical="center"/>
    </xf>
    <xf numFmtId="0" fontId="13" fillId="0" borderId="1" xfId="0" applyFont="1" applyBorder="1" applyAlignment="1">
      <alignment horizontal="left" vertical="top"/>
    </xf>
    <xf numFmtId="0" fontId="13" fillId="0" borderId="2" xfId="0" applyFont="1" applyBorder="1" applyAlignment="1">
      <alignment horizontal="left" vertical="top" wrapText="1"/>
    </xf>
    <xf numFmtId="0" fontId="31" fillId="2" borderId="8" xfId="0" applyFont="1" applyFill="1" applyBorder="1" applyAlignment="1">
      <alignment horizontal="center" vertical="center"/>
    </xf>
    <xf numFmtId="0" fontId="31" fillId="2" borderId="1" xfId="0" applyFont="1" applyFill="1" applyBorder="1" applyAlignment="1">
      <alignment horizontal="center" vertical="center"/>
    </xf>
    <xf numFmtId="49" fontId="13" fillId="0" borderId="9" xfId="0" applyNumberFormat="1" applyFont="1" applyBorder="1" applyAlignment="1">
      <alignment horizontal="center" vertical="center" wrapText="1"/>
    </xf>
    <xf numFmtId="49" fontId="13" fillId="0" borderId="15" xfId="0" applyNumberFormat="1" applyFont="1" applyBorder="1" applyAlignment="1">
      <alignment horizontal="center" vertical="center" wrapText="1"/>
    </xf>
    <xf numFmtId="0" fontId="13" fillId="0" borderId="4" xfId="0" applyFont="1" applyBorder="1" applyAlignment="1">
      <alignment horizontal="center"/>
    </xf>
    <xf numFmtId="0" fontId="13" fillId="0" borderId="6" xfId="0" applyFont="1" applyBorder="1" applyAlignment="1">
      <alignment horizontal="center"/>
    </xf>
    <xf numFmtId="0" fontId="13" fillId="0" borderId="1" xfId="0" applyFont="1" applyBorder="1" applyAlignment="1">
      <alignment horizontal="center"/>
    </xf>
    <xf numFmtId="0" fontId="13" fillId="0" borderId="1" xfId="0" applyFont="1" applyBorder="1" applyAlignment="1">
      <alignment horizontal="left" wrapText="1"/>
    </xf>
    <xf numFmtId="0" fontId="13" fillId="0" borderId="4" xfId="0" applyFont="1" applyBorder="1" applyAlignment="1">
      <alignment horizontal="center" wrapText="1"/>
    </xf>
    <xf numFmtId="0" fontId="13" fillId="0" borderId="6" xfId="0" applyFont="1" applyBorder="1" applyAlignment="1">
      <alignment horizontal="center" wrapText="1"/>
    </xf>
    <xf numFmtId="0" fontId="14" fillId="2" borderId="4" xfId="0" applyFont="1" applyFill="1" applyBorder="1" applyAlignment="1">
      <alignment horizontal="center" wrapText="1"/>
    </xf>
    <xf numFmtId="0" fontId="14" fillId="2" borderId="6" xfId="0" applyFont="1" applyFill="1" applyBorder="1" applyAlignment="1">
      <alignment horizontal="center" wrapText="1"/>
    </xf>
    <xf numFmtId="0" fontId="14" fillId="2" borderId="4" xfId="0" applyFont="1" applyFill="1" applyBorder="1" applyAlignment="1">
      <alignment horizontal="center"/>
    </xf>
    <xf numFmtId="0" fontId="14" fillId="2" borderId="6" xfId="0" applyFont="1" applyFill="1" applyBorder="1" applyAlignment="1">
      <alignment horizontal="center"/>
    </xf>
    <xf numFmtId="0" fontId="14" fillId="2" borderId="10" xfId="0" applyFont="1" applyFill="1" applyBorder="1" applyAlignment="1">
      <alignment horizontal="center"/>
    </xf>
    <xf numFmtId="0" fontId="14" fillId="2" borderId="12" xfId="0" applyFont="1" applyFill="1" applyBorder="1" applyAlignment="1">
      <alignment horizontal="center"/>
    </xf>
    <xf numFmtId="0" fontId="23" fillId="2" borderId="8" xfId="0" applyFont="1" applyFill="1" applyBorder="1" applyAlignment="1">
      <alignment horizontal="center" vertical="center"/>
    </xf>
    <xf numFmtId="0" fontId="23" fillId="2" borderId="1" xfId="0" applyFont="1" applyFill="1" applyBorder="1" applyAlignment="1">
      <alignment horizontal="center" vertical="center"/>
    </xf>
    <xf numFmtId="0" fontId="13" fillId="0" borderId="1" xfId="0" applyFont="1" applyBorder="1" applyAlignment="1">
      <alignment horizontal="right"/>
    </xf>
    <xf numFmtId="0" fontId="9" fillId="0" borderId="0" xfId="0" applyFont="1" applyAlignment="1">
      <alignment horizontal="center"/>
    </xf>
    <xf numFmtId="0" fontId="14" fillId="0" borderId="4" xfId="0" applyFont="1" applyBorder="1" applyAlignment="1">
      <alignment horizontal="center" vertical="top"/>
    </xf>
    <xf numFmtId="0" fontId="14" fillId="0" borderId="5" xfId="0" applyFont="1" applyBorder="1" applyAlignment="1">
      <alignment horizontal="center" vertical="top"/>
    </xf>
    <xf numFmtId="43" fontId="13" fillId="0" borderId="4" xfId="1" applyFont="1" applyFill="1" applyBorder="1" applyAlignment="1">
      <alignment horizontal="center" vertical="top"/>
    </xf>
    <xf numFmtId="43" fontId="13" fillId="0" borderId="5" xfId="1" applyFont="1" applyFill="1" applyBorder="1" applyAlignment="1">
      <alignment horizontal="center" vertical="top"/>
    </xf>
    <xf numFmtId="2" fontId="13" fillId="0" borderId="4" xfId="1" applyNumberFormat="1" applyFont="1" applyFill="1" applyBorder="1" applyAlignment="1">
      <alignment horizontal="center" vertical="top"/>
    </xf>
    <xf numFmtId="2" fontId="13" fillId="0" borderId="5" xfId="1" applyNumberFormat="1" applyFont="1" applyFill="1" applyBorder="1" applyAlignment="1">
      <alignment horizontal="center" vertical="top"/>
    </xf>
    <xf numFmtId="0" fontId="13" fillId="0" borderId="4" xfId="0" applyFont="1" applyBorder="1" applyAlignment="1">
      <alignment horizontal="center" vertical="top" wrapText="1"/>
    </xf>
    <xf numFmtId="0" fontId="13" fillId="0" borderId="5" xfId="0" applyFont="1" applyBorder="1" applyAlignment="1">
      <alignment horizontal="center" vertical="top" wrapText="1"/>
    </xf>
    <xf numFmtId="0" fontId="14" fillId="0" borderId="6" xfId="0" applyFont="1" applyBorder="1" applyAlignment="1">
      <alignment horizontal="center" vertical="top"/>
    </xf>
    <xf numFmtId="0" fontId="13" fillId="0" borderId="6" xfId="0" applyFont="1" applyBorder="1" applyAlignment="1">
      <alignment horizontal="center" vertical="top" wrapText="1"/>
    </xf>
    <xf numFmtId="43" fontId="13" fillId="0" borderId="6" xfId="1" applyFont="1" applyFill="1" applyBorder="1" applyAlignment="1">
      <alignment horizontal="center" vertical="top"/>
    </xf>
    <xf numFmtId="2" fontId="13" fillId="0" borderId="4" xfId="0" applyNumberFormat="1" applyFont="1" applyBorder="1" applyAlignment="1">
      <alignment horizontal="center" vertical="top"/>
    </xf>
    <xf numFmtId="2" fontId="13" fillId="0" borderId="5" xfId="0" applyNumberFormat="1" applyFont="1" applyBorder="1" applyAlignment="1">
      <alignment horizontal="center" vertical="top"/>
    </xf>
    <xf numFmtId="2" fontId="13" fillId="0" borderId="6" xfId="0" applyNumberFormat="1" applyFont="1" applyBorder="1" applyAlignment="1">
      <alignment horizontal="center" vertical="top"/>
    </xf>
    <xf numFmtId="0" fontId="9" fillId="0" borderId="0" xfId="0" applyFont="1" applyAlignment="1">
      <alignment horizontal="right"/>
    </xf>
    <xf numFmtId="0" fontId="8" fillId="0" borderId="1" xfId="0" applyFont="1" applyBorder="1" applyAlignment="1">
      <alignment vertical="top"/>
    </xf>
    <xf numFmtId="0" fontId="8" fillId="0" borderId="1" xfId="0" applyFont="1" applyBorder="1" applyAlignment="1">
      <alignment vertical="top" wrapText="1"/>
    </xf>
    <xf numFmtId="49" fontId="8" fillId="0" borderId="11" xfId="0" applyNumberFormat="1" applyFont="1" applyBorder="1" applyAlignment="1">
      <alignment horizontal="center" vertical="top" wrapText="1"/>
    </xf>
    <xf numFmtId="49" fontId="8" fillId="0" borderId="3" xfId="0" applyNumberFormat="1" applyFont="1" applyBorder="1" applyAlignment="1">
      <alignment horizontal="center" vertical="top" wrapText="1"/>
    </xf>
    <xf numFmtId="49" fontId="8" fillId="0" borderId="12" xfId="0" applyNumberFormat="1" applyFont="1" applyBorder="1" applyAlignment="1">
      <alignment horizontal="center" vertical="top" wrapText="1"/>
    </xf>
    <xf numFmtId="0" fontId="8" fillId="0" borderId="9" xfId="0" applyFont="1" applyBorder="1" applyAlignment="1">
      <alignment vertical="top"/>
    </xf>
    <xf numFmtId="0" fontId="8" fillId="0" borderId="10" xfId="0" applyFont="1" applyBorder="1" applyAlignment="1">
      <alignment vertical="top"/>
    </xf>
    <xf numFmtId="0" fontId="8" fillId="0" borderId="11" xfId="0" applyFont="1" applyBorder="1" applyAlignment="1">
      <alignment vertical="top"/>
    </xf>
    <xf numFmtId="0" fontId="8" fillId="0" borderId="12" xfId="0" applyFont="1" applyBorder="1" applyAlignment="1">
      <alignment vertical="top"/>
    </xf>
    <xf numFmtId="0" fontId="8" fillId="0" borderId="9" xfId="0" applyFont="1" applyBorder="1" applyAlignment="1">
      <alignment vertical="top" wrapText="1"/>
    </xf>
    <xf numFmtId="0" fontId="8" fillId="0" borderId="13" xfId="0" applyFont="1" applyBorder="1" applyAlignment="1">
      <alignment vertical="top" wrapText="1"/>
    </xf>
    <xf numFmtId="0" fontId="8" fillId="0" borderId="10" xfId="0" applyFont="1" applyBorder="1" applyAlignment="1">
      <alignment vertical="top" wrapText="1"/>
    </xf>
    <xf numFmtId="0" fontId="8" fillId="0" borderId="11" xfId="0" applyFont="1" applyBorder="1" applyAlignment="1">
      <alignment vertical="top" wrapText="1"/>
    </xf>
    <xf numFmtId="0" fontId="8" fillId="0" borderId="3" xfId="0" applyFont="1" applyBorder="1" applyAlignment="1">
      <alignment vertical="top" wrapText="1"/>
    </xf>
    <xf numFmtId="0" fontId="8" fillId="0" borderId="12" xfId="0" applyFont="1" applyBorder="1" applyAlignment="1">
      <alignment vertical="top" wrapText="1"/>
    </xf>
    <xf numFmtId="0" fontId="8" fillId="2" borderId="1" xfId="0" applyFont="1" applyFill="1" applyBorder="1" applyAlignment="1">
      <alignment horizontal="center" vertical="center"/>
    </xf>
    <xf numFmtId="0" fontId="9" fillId="0" borderId="0" xfId="0" applyFont="1" applyAlignment="1">
      <alignment horizontal="left"/>
    </xf>
    <xf numFmtId="0" fontId="13" fillId="0" borderId="4" xfId="0" applyFont="1" applyBorder="1" applyAlignment="1">
      <alignment horizontal="center" vertical="center" wrapText="1"/>
    </xf>
    <xf numFmtId="0" fontId="13" fillId="0" borderId="5" xfId="0" applyFont="1" applyBorder="1" applyAlignment="1">
      <alignment horizontal="center" vertical="center" wrapText="1"/>
    </xf>
    <xf numFmtId="4" fontId="13" fillId="0" borderId="4" xfId="0" applyNumberFormat="1" applyFont="1" applyBorder="1" applyAlignment="1">
      <alignment horizontal="center" vertical="top"/>
    </xf>
    <xf numFmtId="4" fontId="13" fillId="0" borderId="5" xfId="0" applyNumberFormat="1" applyFont="1" applyBorder="1" applyAlignment="1">
      <alignment horizontal="center" vertical="top"/>
    </xf>
    <xf numFmtId="0" fontId="8" fillId="0" borderId="4" xfId="0" applyFont="1" applyBorder="1" applyAlignment="1">
      <alignment vertical="top"/>
    </xf>
    <xf numFmtId="0" fontId="8" fillId="0" borderId="6" xfId="0" applyFont="1" applyBorder="1" applyAlignment="1">
      <alignment vertical="top"/>
    </xf>
    <xf numFmtId="0" fontId="16" fillId="0" borderId="4" xfId="0" applyFont="1" applyBorder="1" applyAlignment="1">
      <alignment horizontal="left" vertical="top" wrapText="1"/>
    </xf>
    <xf numFmtId="0" fontId="16" fillId="0" borderId="6" xfId="0" applyFont="1" applyBorder="1" applyAlignment="1">
      <alignment horizontal="left" vertical="top" wrapText="1"/>
    </xf>
    <xf numFmtId="0" fontId="16" fillId="0" borderId="5" xfId="0" applyFont="1" applyBorder="1" applyAlignment="1">
      <alignment horizontal="left" vertical="top" wrapText="1"/>
    </xf>
    <xf numFmtId="0" fontId="13" fillId="0" borderId="6" xfId="0" applyFont="1" applyBorder="1" applyAlignment="1">
      <alignment horizontal="center" vertical="center" wrapText="1"/>
    </xf>
    <xf numFmtId="0" fontId="16" fillId="0" borderId="4" xfId="0" applyFont="1" applyBorder="1" applyAlignment="1">
      <alignment horizontal="center" vertical="center"/>
    </xf>
    <xf numFmtId="0" fontId="16" fillId="0" borderId="5" xfId="0" applyFont="1" applyBorder="1" applyAlignment="1">
      <alignment horizontal="center" vertical="center"/>
    </xf>
    <xf numFmtId="0" fontId="16" fillId="0" borderId="6" xfId="0" applyFont="1" applyBorder="1" applyAlignment="1">
      <alignment horizontal="center" vertical="center"/>
    </xf>
    <xf numFmtId="0" fontId="16" fillId="0" borderId="4"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6" xfId="0" applyFont="1" applyBorder="1" applyAlignment="1">
      <alignment horizontal="center" vertical="center" wrapText="1"/>
    </xf>
    <xf numFmtId="4" fontId="16" fillId="0" borderId="4" xfId="0" applyNumberFormat="1" applyFont="1" applyBorder="1" applyAlignment="1">
      <alignment horizontal="center" vertical="top" wrapText="1"/>
    </xf>
    <xf numFmtId="4" fontId="16" fillId="0" borderId="5" xfId="0" applyNumberFormat="1" applyFont="1" applyBorder="1" applyAlignment="1">
      <alignment horizontal="center" vertical="top" wrapText="1"/>
    </xf>
    <xf numFmtId="4" fontId="13" fillId="0" borderId="6" xfId="0" applyNumberFormat="1" applyFont="1" applyBorder="1" applyAlignment="1">
      <alignment horizontal="center" vertical="top"/>
    </xf>
    <xf numFmtId="0" fontId="16" fillId="0" borderId="4" xfId="0" applyFont="1" applyBorder="1" applyAlignment="1">
      <alignment horizontal="center" vertical="top" wrapText="1"/>
    </xf>
    <xf numFmtId="0" fontId="16" fillId="0" borderId="5" xfId="0" applyFont="1" applyBorder="1" applyAlignment="1">
      <alignment horizontal="center" vertical="top" wrapText="1"/>
    </xf>
    <xf numFmtId="0" fontId="9" fillId="0" borderId="4" xfId="0" applyFont="1" applyBorder="1" applyAlignment="1">
      <alignment horizontal="center" vertical="top" wrapText="1"/>
    </xf>
    <xf numFmtId="0" fontId="9" fillId="0" borderId="5" xfId="0" applyFont="1" applyBorder="1" applyAlignment="1">
      <alignment horizontal="center" vertical="top" wrapText="1"/>
    </xf>
    <xf numFmtId="4" fontId="9" fillId="0" borderId="4" xfId="0" applyNumberFormat="1" applyFont="1" applyBorder="1" applyAlignment="1">
      <alignment horizontal="center" vertical="top" wrapText="1"/>
    </xf>
    <xf numFmtId="4" fontId="9" fillId="0" borderId="5" xfId="0" applyNumberFormat="1" applyFont="1" applyBorder="1" applyAlignment="1">
      <alignment horizontal="center" vertical="top" wrapText="1"/>
    </xf>
    <xf numFmtId="0" fontId="9" fillId="2" borderId="2" xfId="0" applyFont="1" applyFill="1" applyBorder="1" applyAlignment="1">
      <alignment horizontal="center" vertical="center"/>
    </xf>
    <xf numFmtId="0" fontId="9" fillId="2" borderId="7" xfId="0" applyFont="1" applyFill="1" applyBorder="1" applyAlignment="1">
      <alignment horizontal="center" vertical="center"/>
    </xf>
    <xf numFmtId="0" fontId="9" fillId="2" borderId="8"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xf>
    <xf numFmtId="0" fontId="8" fillId="0" borderId="2"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1" xfId="0" applyFont="1" applyBorder="1" applyAlignment="1">
      <alignment horizontal="center" vertical="center"/>
    </xf>
    <xf numFmtId="0" fontId="9" fillId="0" borderId="3" xfId="0" applyFont="1" applyBorder="1" applyAlignment="1">
      <alignment horizontal="left" vertical="top"/>
    </xf>
    <xf numFmtId="0" fontId="8" fillId="0" borderId="1" xfId="0" applyFont="1" applyBorder="1" applyAlignment="1">
      <alignment horizontal="left" vertical="center"/>
    </xf>
    <xf numFmtId="0" fontId="16" fillId="0" borderId="4" xfId="0" applyFont="1" applyBorder="1" applyAlignment="1">
      <alignment horizontal="center" vertical="top"/>
    </xf>
    <xf numFmtId="0" fontId="16" fillId="0" borderId="5" xfId="0" applyFont="1" applyBorder="1" applyAlignment="1">
      <alignment horizontal="center" vertical="top"/>
    </xf>
    <xf numFmtId="4" fontId="16" fillId="0" borderId="4" xfId="0" applyNumberFormat="1" applyFont="1" applyBorder="1" applyAlignment="1">
      <alignment horizontal="center" vertical="top"/>
    </xf>
    <xf numFmtId="4" fontId="16" fillId="0" borderId="5" xfId="0" applyNumberFormat="1" applyFont="1" applyBorder="1" applyAlignment="1">
      <alignment horizontal="center" vertical="top"/>
    </xf>
    <xf numFmtId="0" fontId="16" fillId="0" borderId="1" xfId="0" applyFont="1" applyBorder="1" applyAlignment="1">
      <alignment horizontal="right"/>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6" xfId="0" applyFont="1" applyBorder="1" applyAlignment="1">
      <alignment horizontal="center" vertical="center"/>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15" fillId="0" borderId="1" xfId="0" applyFont="1" applyBorder="1" applyAlignment="1">
      <alignment horizontal="center"/>
    </xf>
    <xf numFmtId="3" fontId="8" fillId="0" borderId="4" xfId="0" applyNumberFormat="1" applyFont="1" applyBorder="1" applyAlignment="1">
      <alignment horizontal="center" wrapText="1"/>
    </xf>
    <xf numFmtId="0" fontId="8" fillId="0" borderId="4" xfId="0" applyFont="1" applyBorder="1" applyAlignment="1">
      <alignment horizontal="center"/>
    </xf>
    <xf numFmtId="0" fontId="8" fillId="0" borderId="4" xfId="0" applyFont="1" applyBorder="1" applyAlignment="1">
      <alignment horizontal="center" wrapText="1"/>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0" borderId="4" xfId="0" applyFont="1" applyBorder="1" applyAlignment="1">
      <alignment horizontal="left" vertical="top" wrapText="1"/>
    </xf>
    <xf numFmtId="0" fontId="9" fillId="0" borderId="5" xfId="0" applyFont="1" applyBorder="1" applyAlignment="1">
      <alignment horizontal="left" vertical="top" wrapText="1"/>
    </xf>
    <xf numFmtId="0" fontId="8" fillId="0" borderId="1" xfId="0" applyFont="1" applyBorder="1" applyAlignment="1">
      <alignment horizontal="left" wrapText="1"/>
    </xf>
    <xf numFmtId="0" fontId="9" fillId="2" borderId="1" xfId="0" applyFont="1" applyFill="1" applyBorder="1" applyAlignment="1">
      <alignment horizontal="center"/>
    </xf>
    <xf numFmtId="0" fontId="8" fillId="2" borderId="1" xfId="0" applyFont="1" applyFill="1" applyBorder="1" applyAlignment="1">
      <alignment horizontal="center"/>
    </xf>
    <xf numFmtId="0" fontId="9" fillId="0" borderId="1" xfId="0" applyFont="1" applyBorder="1" applyAlignment="1">
      <alignment horizontal="left" wrapText="1"/>
    </xf>
    <xf numFmtId="4" fontId="13" fillId="0" borderId="1" xfId="0" applyNumberFormat="1" applyFont="1" applyBorder="1" applyAlignment="1">
      <alignment horizontal="right" vertical="top"/>
    </xf>
    <xf numFmtId="4" fontId="16" fillId="0" borderId="1" xfId="0" applyNumberFormat="1" applyFont="1" applyBorder="1" applyAlignment="1">
      <alignment horizontal="right" vertical="top"/>
    </xf>
    <xf numFmtId="0" fontId="8" fillId="0" borderId="0" xfId="0" applyFont="1" applyAlignment="1">
      <alignment horizontal="left" wrapText="1"/>
    </xf>
    <xf numFmtId="0" fontId="8" fillId="0" borderId="0" xfId="0" applyFont="1" applyAlignment="1">
      <alignment horizontal="left" vertical="top" wrapText="1"/>
    </xf>
    <xf numFmtId="0" fontId="16"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6" fillId="0" borderId="4" xfId="0" applyFont="1" applyBorder="1" applyAlignment="1">
      <alignment horizontal="left" vertical="top"/>
    </xf>
    <xf numFmtId="0" fontId="16" fillId="0" borderId="5" xfId="0" applyFont="1" applyBorder="1" applyAlignment="1">
      <alignment horizontal="left" vertical="top"/>
    </xf>
    <xf numFmtId="0" fontId="13" fillId="2" borderId="2" xfId="0" applyFont="1" applyFill="1" applyBorder="1" applyAlignment="1">
      <alignment horizontal="center" vertical="center"/>
    </xf>
    <xf numFmtId="0" fontId="13" fillId="2" borderId="7" xfId="0" applyFont="1" applyFill="1" applyBorder="1" applyAlignment="1">
      <alignment horizontal="center" vertical="center"/>
    </xf>
    <xf numFmtId="0" fontId="13" fillId="2" borderId="8" xfId="0" applyFont="1" applyFill="1" applyBorder="1" applyAlignment="1">
      <alignment horizontal="center" vertical="center"/>
    </xf>
    <xf numFmtId="0" fontId="13" fillId="0" borderId="2" xfId="0" applyFont="1" applyBorder="1" applyAlignment="1">
      <alignment horizontal="left" vertical="center"/>
    </xf>
    <xf numFmtId="0" fontId="13" fillId="0" borderId="7" xfId="0" applyFont="1" applyBorder="1" applyAlignment="1">
      <alignment horizontal="left" vertical="center"/>
    </xf>
    <xf numFmtId="0" fontId="13" fillId="0" borderId="8" xfId="0" applyFont="1" applyBorder="1" applyAlignment="1">
      <alignment horizontal="left" vertical="center"/>
    </xf>
    <xf numFmtId="0" fontId="13" fillId="2" borderId="1" xfId="0" applyFont="1" applyFill="1" applyBorder="1" applyAlignment="1">
      <alignment horizontal="center" vertical="center"/>
    </xf>
    <xf numFmtId="0" fontId="13" fillId="0" borderId="7" xfId="0" applyFont="1" applyBorder="1" applyAlignment="1">
      <alignment horizontal="left" vertical="top"/>
    </xf>
    <xf numFmtId="0" fontId="13" fillId="0" borderId="8" xfId="0" applyFont="1" applyBorder="1" applyAlignment="1">
      <alignment horizontal="left" vertical="top"/>
    </xf>
    <xf numFmtId="0" fontId="16" fillId="2" borderId="2" xfId="0" applyFont="1" applyFill="1" applyBorder="1" applyAlignment="1">
      <alignment horizontal="center" vertical="center"/>
    </xf>
    <xf numFmtId="0" fontId="16" fillId="2" borderId="7" xfId="0" applyFont="1" applyFill="1" applyBorder="1" applyAlignment="1">
      <alignment horizontal="center" vertical="center"/>
    </xf>
    <xf numFmtId="0" fontId="16" fillId="2" borderId="8" xfId="0" applyFont="1" applyFill="1" applyBorder="1" applyAlignment="1">
      <alignment horizontal="center" vertical="center"/>
    </xf>
    <xf numFmtId="0" fontId="13" fillId="0" borderId="1" xfId="0" applyFont="1" applyBorder="1" applyAlignment="1">
      <alignment horizontal="center" vertical="center"/>
    </xf>
    <xf numFmtId="0" fontId="16" fillId="2" borderId="1" xfId="0" applyFont="1" applyFill="1" applyBorder="1" applyAlignment="1">
      <alignment horizontal="center" vertical="center" wrapText="1"/>
    </xf>
    <xf numFmtId="0" fontId="16" fillId="2" borderId="1" xfId="0" applyFont="1" applyFill="1" applyBorder="1" applyAlignment="1">
      <alignment horizontal="center" vertical="center"/>
    </xf>
    <xf numFmtId="0" fontId="13" fillId="0" borderId="1" xfId="0" applyFont="1" applyBorder="1" applyAlignment="1">
      <alignment horizontal="left" vertical="center"/>
    </xf>
    <xf numFmtId="0" fontId="16" fillId="0" borderId="1" xfId="0" applyFont="1" applyBorder="1" applyAlignment="1">
      <alignment horizontal="left" vertical="top" wrapText="1"/>
    </xf>
    <xf numFmtId="0" fontId="42" fillId="0" borderId="1" xfId="0" applyFont="1" applyBorder="1" applyAlignment="1">
      <alignment horizontal="center"/>
    </xf>
    <xf numFmtId="43" fontId="13" fillId="0" borderId="4" xfId="1" applyFont="1" applyBorder="1" applyAlignment="1">
      <alignment horizontal="right" vertical="top"/>
    </xf>
    <xf numFmtId="43" fontId="13" fillId="0" borderId="5" xfId="1" applyFont="1" applyBorder="1" applyAlignment="1">
      <alignment horizontal="right" vertical="top"/>
    </xf>
    <xf numFmtId="43" fontId="13" fillId="0" borderId="6" xfId="1" applyFont="1" applyBorder="1" applyAlignment="1">
      <alignment horizontal="right" vertical="top"/>
    </xf>
    <xf numFmtId="2" fontId="13" fillId="0" borderId="4" xfId="0" applyNumberFormat="1" applyFont="1" applyBorder="1" applyAlignment="1">
      <alignment horizontal="right" vertical="top"/>
    </xf>
    <xf numFmtId="2" fontId="13" fillId="0" borderId="5" xfId="0" applyNumberFormat="1" applyFont="1" applyBorder="1" applyAlignment="1">
      <alignment horizontal="right" vertical="top"/>
    </xf>
    <xf numFmtId="2" fontId="13" fillId="0" borderId="6" xfId="0" applyNumberFormat="1" applyFont="1" applyBorder="1" applyAlignment="1">
      <alignment horizontal="right" vertical="top"/>
    </xf>
    <xf numFmtId="4" fontId="13" fillId="0" borderId="4" xfId="0" applyNumberFormat="1" applyFont="1" applyBorder="1" applyAlignment="1">
      <alignment horizontal="right" vertical="top"/>
    </xf>
    <xf numFmtId="4" fontId="13" fillId="0" borderId="5" xfId="0" applyNumberFormat="1" applyFont="1" applyBorder="1" applyAlignment="1">
      <alignment horizontal="right" vertical="top"/>
    </xf>
    <xf numFmtId="4" fontId="13" fillId="0" borderId="6" xfId="0" applyNumberFormat="1" applyFont="1" applyBorder="1" applyAlignment="1">
      <alignment horizontal="right" vertical="top"/>
    </xf>
    <xf numFmtId="0" fontId="13" fillId="0" borderId="4" xfId="0" applyFont="1" applyBorder="1" applyAlignment="1">
      <alignment horizontal="center" vertical="center"/>
    </xf>
    <xf numFmtId="0" fontId="13" fillId="0" borderId="5" xfId="0" applyFont="1" applyBorder="1" applyAlignment="1">
      <alignment horizontal="center" vertical="center"/>
    </xf>
    <xf numFmtId="0" fontId="13" fillId="0" borderId="6" xfId="0" applyFont="1" applyBorder="1" applyAlignment="1">
      <alignment horizontal="center" vertical="center"/>
    </xf>
    <xf numFmtId="4" fontId="16" fillId="0" borderId="1" xfId="0" applyNumberFormat="1" applyFont="1" applyBorder="1" applyAlignment="1">
      <alignment horizontal="right" vertical="top" wrapText="1"/>
    </xf>
    <xf numFmtId="0" fontId="16" fillId="0" borderId="1" xfId="0" applyFont="1" applyBorder="1" applyAlignment="1">
      <alignment horizontal="center" vertical="top" wrapText="1"/>
    </xf>
    <xf numFmtId="2" fontId="16" fillId="0" borderId="1" xfId="0" applyNumberFormat="1" applyFont="1" applyBorder="1" applyAlignment="1">
      <alignment horizontal="right" vertical="top" wrapText="1"/>
    </xf>
    <xf numFmtId="0" fontId="16" fillId="0" borderId="1" xfId="0" applyFont="1" applyBorder="1" applyAlignment="1">
      <alignment horizontal="left" wrapText="1"/>
    </xf>
    <xf numFmtId="0" fontId="16" fillId="0" borderId="1" xfId="0" applyFont="1" applyBorder="1" applyAlignment="1">
      <alignment horizontal="right" vertical="top"/>
    </xf>
    <xf numFmtId="0" fontId="16" fillId="0" borderId="3" xfId="0" applyFont="1" applyBorder="1" applyAlignment="1">
      <alignment horizontal="left"/>
    </xf>
    <xf numFmtId="0" fontId="13" fillId="0" borderId="1" xfId="0" applyFont="1" applyBorder="1" applyAlignment="1">
      <alignment horizontal="right" vertical="top"/>
    </xf>
    <xf numFmtId="2" fontId="13" fillId="0" borderId="1" xfId="0" applyNumberFormat="1" applyFont="1" applyBorder="1" applyAlignment="1">
      <alignment horizontal="right" vertical="top"/>
    </xf>
    <xf numFmtId="0" fontId="13" fillId="2" borderId="1" xfId="0" applyFont="1" applyFill="1" applyBorder="1" applyAlignment="1">
      <alignment horizontal="center"/>
    </xf>
    <xf numFmtId="49" fontId="13" fillId="0" borderId="11" xfId="0" applyNumberFormat="1" applyFont="1" applyBorder="1" applyAlignment="1">
      <alignment horizontal="center" vertical="top" wrapText="1"/>
    </xf>
    <xf numFmtId="49" fontId="13" fillId="0" borderId="3" xfId="0" applyNumberFormat="1" applyFont="1" applyBorder="1" applyAlignment="1">
      <alignment horizontal="center" vertical="top" wrapText="1"/>
    </xf>
    <xf numFmtId="49" fontId="13" fillId="0" borderId="12" xfId="0" applyNumberFormat="1" applyFont="1" applyBorder="1" applyAlignment="1">
      <alignment horizontal="center" vertical="top" wrapText="1"/>
    </xf>
    <xf numFmtId="0" fontId="13" fillId="0" borderId="4" xfId="0" applyFont="1" applyBorder="1" applyAlignment="1">
      <alignment vertical="top"/>
    </xf>
    <xf numFmtId="0" fontId="13" fillId="0" borderId="6" xfId="0" applyFont="1" applyBorder="1" applyAlignment="1">
      <alignment vertical="top"/>
    </xf>
    <xf numFmtId="0" fontId="13" fillId="0" borderId="9" xfId="0" applyFont="1" applyBorder="1" applyAlignment="1">
      <alignment vertical="top"/>
    </xf>
    <xf numFmtId="0" fontId="13" fillId="0" borderId="10" xfId="0" applyFont="1" applyBorder="1" applyAlignment="1">
      <alignment vertical="top"/>
    </xf>
    <xf numFmtId="0" fontId="13" fillId="0" borderId="11" xfId="0" applyFont="1" applyBorder="1" applyAlignment="1">
      <alignment vertical="top"/>
    </xf>
    <xf numFmtId="0" fontId="13" fillId="0" borderId="12" xfId="0" applyFont="1" applyBorder="1" applyAlignment="1">
      <alignment vertical="top"/>
    </xf>
    <xf numFmtId="0" fontId="13" fillId="0" borderId="9" xfId="0" applyFont="1" applyBorder="1" applyAlignment="1">
      <alignment vertical="top" wrapText="1"/>
    </xf>
    <xf numFmtId="0" fontId="13" fillId="0" borderId="13" xfId="0" applyFont="1" applyBorder="1" applyAlignment="1">
      <alignment vertical="top" wrapText="1"/>
    </xf>
    <xf numFmtId="0" fontId="13" fillId="0" borderId="10" xfId="0" applyFont="1" applyBorder="1" applyAlignment="1">
      <alignment vertical="top" wrapText="1"/>
    </xf>
    <xf numFmtId="0" fontId="13" fillId="0" borderId="11" xfId="0" applyFont="1" applyBorder="1" applyAlignment="1">
      <alignment vertical="top" wrapText="1"/>
    </xf>
    <xf numFmtId="0" fontId="13" fillId="0" borderId="3" xfId="0" applyFont="1" applyBorder="1" applyAlignment="1">
      <alignment vertical="top" wrapText="1"/>
    </xf>
    <xf numFmtId="0" fontId="13" fillId="0" borderId="12" xfId="0" applyFont="1" applyBorder="1" applyAlignment="1">
      <alignment vertical="top" wrapText="1"/>
    </xf>
    <xf numFmtId="3" fontId="13" fillId="0" borderId="4" xfId="0" applyNumberFormat="1" applyFont="1" applyBorder="1" applyAlignment="1">
      <alignment horizontal="center" vertical="center" wrapText="1"/>
    </xf>
    <xf numFmtId="0" fontId="16" fillId="0" borderId="0" xfId="0" applyFont="1" applyAlignment="1">
      <alignment horizontal="center"/>
    </xf>
    <xf numFmtId="0" fontId="16" fillId="0" borderId="0" xfId="0" applyFont="1" applyAlignment="1">
      <alignment horizontal="right" vertical="center"/>
    </xf>
    <xf numFmtId="0" fontId="16" fillId="2" borderId="1" xfId="0" applyFont="1" applyFill="1" applyBorder="1" applyAlignment="1">
      <alignment horizontal="center"/>
    </xf>
    <xf numFmtId="4" fontId="13" fillId="0" borderId="1" xfId="0" applyNumberFormat="1" applyFont="1" applyBorder="1" applyAlignment="1">
      <alignment horizontal="center" vertical="top" wrapText="1"/>
    </xf>
    <xf numFmtId="0" fontId="13" fillId="0" borderId="1" xfId="0" applyFont="1" applyBorder="1" applyAlignment="1">
      <alignment horizontal="center" vertical="top" wrapText="1"/>
    </xf>
    <xf numFmtId="4" fontId="16" fillId="0" borderId="1" xfId="0" applyNumberFormat="1" applyFont="1" applyBorder="1" applyAlignment="1">
      <alignment horizontal="center" vertical="top" wrapText="1"/>
    </xf>
    <xf numFmtId="0" fontId="13" fillId="0" borderId="1" xfId="0" applyFont="1" applyBorder="1" applyAlignment="1">
      <alignment vertical="top" wrapText="1"/>
    </xf>
    <xf numFmtId="0" fontId="7" fillId="0" borderId="1" xfId="0" applyFont="1" applyBorder="1" applyAlignment="1">
      <alignment horizontal="left" vertical="top" wrapText="1"/>
    </xf>
    <xf numFmtId="0" fontId="14" fillId="0" borderId="1" xfId="0" applyFont="1" applyBorder="1" applyAlignment="1">
      <alignment horizontal="center" vertical="top" wrapText="1"/>
    </xf>
    <xf numFmtId="0" fontId="16" fillId="0" borderId="1" xfId="0" applyFont="1" applyBorder="1" applyAlignment="1">
      <alignment vertical="top" wrapText="1"/>
    </xf>
    <xf numFmtId="0" fontId="19" fillId="0" borderId="1" xfId="0" applyFont="1" applyBorder="1" applyAlignment="1">
      <alignment horizontal="left" vertical="top" wrapText="1"/>
    </xf>
    <xf numFmtId="0" fontId="13" fillId="0" borderId="4" xfId="0" applyFont="1" applyBorder="1" applyAlignment="1">
      <alignment vertical="top" wrapText="1"/>
    </xf>
    <xf numFmtId="0" fontId="13" fillId="0" borderId="6" xfId="0" applyFont="1" applyBorder="1" applyAlignment="1">
      <alignment vertical="top"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44" fillId="0" borderId="0" xfId="0" applyFont="1" applyAlignment="1">
      <alignment horizontal="left" wrapText="1"/>
    </xf>
    <xf numFmtId="4" fontId="13" fillId="0" borderId="4" xfId="0" applyNumberFormat="1" applyFont="1" applyBorder="1" applyAlignment="1">
      <alignment horizontal="center" vertical="top" wrapText="1"/>
    </xf>
    <xf numFmtId="4" fontId="13" fillId="0" borderId="5" xfId="0" applyNumberFormat="1" applyFont="1" applyBorder="1" applyAlignment="1">
      <alignment horizontal="center" vertical="top" wrapText="1"/>
    </xf>
    <xf numFmtId="4" fontId="13" fillId="0" borderId="6" xfId="0" applyNumberFormat="1" applyFont="1" applyBorder="1" applyAlignment="1">
      <alignment horizontal="center" vertical="top" wrapText="1"/>
    </xf>
    <xf numFmtId="0" fontId="16" fillId="0" borderId="2" xfId="0" applyFont="1" applyBorder="1" applyAlignment="1">
      <alignment vertical="top" wrapText="1"/>
    </xf>
    <xf numFmtId="0" fontId="16" fillId="0" borderId="6" xfId="0" applyFont="1" applyBorder="1" applyAlignment="1">
      <alignment horizontal="center" vertical="top" wrapText="1"/>
    </xf>
    <xf numFmtId="4" fontId="16" fillId="0" borderId="6" xfId="0" applyNumberFormat="1" applyFont="1" applyBorder="1" applyAlignment="1">
      <alignment horizontal="center" vertical="top" wrapText="1"/>
    </xf>
    <xf numFmtId="0" fontId="16" fillId="0" borderId="3" xfId="0" applyFont="1" applyBorder="1" applyAlignment="1">
      <alignment horizontal="left" vertical="top"/>
    </xf>
    <xf numFmtId="0" fontId="13" fillId="0" borderId="2" xfId="0" applyFont="1" applyBorder="1" applyAlignment="1">
      <alignment horizontal="left" vertical="center" wrapText="1"/>
    </xf>
    <xf numFmtId="0" fontId="35" fillId="0" borderId="1" xfId="0" applyFont="1" applyBorder="1" applyAlignment="1">
      <alignment horizontal="center"/>
    </xf>
    <xf numFmtId="4" fontId="13" fillId="0" borderId="1" xfId="0" applyNumberFormat="1" applyFont="1" applyBorder="1" applyAlignment="1">
      <alignment horizontal="center" vertical="top"/>
    </xf>
    <xf numFmtId="0" fontId="16" fillId="2" borderId="1" xfId="0" applyFont="1" applyFill="1" applyBorder="1" applyAlignment="1">
      <alignment vertical="center" wrapText="1"/>
    </xf>
    <xf numFmtId="2" fontId="13" fillId="0" borderId="1" xfId="0" applyNumberFormat="1" applyFont="1" applyBorder="1" applyAlignment="1">
      <alignment horizontal="center" vertical="top"/>
    </xf>
    <xf numFmtId="4" fontId="16" fillId="0" borderId="1" xfId="0" applyNumberFormat="1" applyFont="1" applyBorder="1" applyAlignment="1">
      <alignment horizontal="center" vertical="top"/>
    </xf>
    <xf numFmtId="0" fontId="16" fillId="0" borderId="1" xfId="0" applyFont="1" applyBorder="1" applyAlignment="1">
      <alignment horizontal="center" vertical="top"/>
    </xf>
    <xf numFmtId="0" fontId="13" fillId="0" borderId="1" xfId="0" applyFont="1" applyBorder="1" applyAlignment="1">
      <alignment horizontal="center" vertical="top"/>
    </xf>
    <xf numFmtId="3" fontId="13" fillId="0" borderId="4" xfId="0" applyNumberFormat="1" applyFont="1" applyBorder="1" applyAlignment="1">
      <alignment horizontal="center" vertical="center"/>
    </xf>
    <xf numFmtId="0" fontId="18" fillId="0" borderId="3" xfId="0" applyFont="1" applyBorder="1" applyAlignment="1">
      <alignment horizontal="left" wrapText="1"/>
    </xf>
    <xf numFmtId="0" fontId="18" fillId="0" borderId="3" xfId="0" applyFont="1" applyBorder="1" applyAlignment="1">
      <alignment horizontal="left"/>
    </xf>
    <xf numFmtId="0" fontId="16" fillId="0" borderId="0" xfId="0" applyFont="1" applyAlignment="1">
      <alignment horizontal="right"/>
    </xf>
    <xf numFmtId="0" fontId="19" fillId="0" borderId="4" xfId="4" applyFont="1" applyBorder="1" applyAlignment="1">
      <alignment horizontal="left" vertical="top" wrapText="1"/>
    </xf>
    <xf numFmtId="0" fontId="19" fillId="0" borderId="5" xfId="4" applyFont="1" applyBorder="1" applyAlignment="1">
      <alignment horizontal="left" vertical="top" wrapText="1"/>
    </xf>
    <xf numFmtId="0" fontId="16" fillId="0" borderId="14" xfId="0" applyFont="1" applyBorder="1" applyAlignment="1">
      <alignment horizontal="center" vertical="center"/>
    </xf>
    <xf numFmtId="0" fontId="16" fillId="0" borderId="12" xfId="0" applyFont="1" applyBorder="1" applyAlignment="1">
      <alignment horizontal="center" vertical="center"/>
    </xf>
    <xf numFmtId="0" fontId="7" fillId="0" borderId="4" xfId="0" applyFont="1" applyBorder="1" applyAlignment="1">
      <alignment horizontal="left" vertical="top" wrapText="1"/>
    </xf>
    <xf numFmtId="0" fontId="7" fillId="0" borderId="5" xfId="0" applyFont="1" applyBorder="1" applyAlignment="1">
      <alignment horizontal="left" vertical="top" wrapText="1"/>
    </xf>
    <xf numFmtId="0" fontId="7" fillId="0" borderId="6" xfId="0" applyFont="1" applyBorder="1" applyAlignment="1">
      <alignment horizontal="left" vertical="top" wrapText="1"/>
    </xf>
    <xf numFmtId="0" fontId="7" fillId="0" borderId="4" xfId="0" applyFont="1" applyBorder="1" applyAlignment="1">
      <alignment horizontal="center" vertical="top" wrapText="1"/>
    </xf>
    <xf numFmtId="0" fontId="7" fillId="0" borderId="5" xfId="0" applyFont="1" applyBorder="1" applyAlignment="1">
      <alignment horizontal="center" vertical="top" wrapText="1"/>
    </xf>
    <xf numFmtId="0" fontId="7" fillId="0" borderId="6" xfId="0" applyFont="1" applyBorder="1" applyAlignment="1">
      <alignment horizontal="center" vertical="top" wrapText="1"/>
    </xf>
    <xf numFmtId="4" fontId="8" fillId="0" borderId="4" xfId="0" applyNumberFormat="1" applyFont="1" applyBorder="1" applyAlignment="1">
      <alignment horizontal="center" vertical="top" wrapText="1"/>
    </xf>
    <xf numFmtId="4" fontId="8" fillId="0" borderId="5" xfId="0" applyNumberFormat="1" applyFont="1" applyBorder="1" applyAlignment="1">
      <alignment horizontal="center" vertical="top" wrapText="1"/>
    </xf>
    <xf numFmtId="4" fontId="8" fillId="0" borderId="6" xfId="0" applyNumberFormat="1" applyFont="1" applyBorder="1" applyAlignment="1">
      <alignment horizontal="center" vertical="top" wrapText="1"/>
    </xf>
    <xf numFmtId="0" fontId="19" fillId="0" borderId="4" xfId="0" applyFont="1" applyBorder="1" applyAlignment="1">
      <alignment horizontal="left" vertical="top" wrapText="1"/>
    </xf>
    <xf numFmtId="0" fontId="19" fillId="0" borderId="5" xfId="0" applyFont="1" applyBorder="1" applyAlignment="1">
      <alignment horizontal="left" vertical="top" wrapText="1"/>
    </xf>
    <xf numFmtId="0" fontId="19" fillId="0" borderId="6" xfId="0" applyFont="1" applyBorder="1" applyAlignment="1">
      <alignment horizontal="left" vertical="top" wrapText="1"/>
    </xf>
    <xf numFmtId="0" fontId="19" fillId="0" borderId="4" xfId="0" applyFont="1" applyBorder="1" applyAlignment="1">
      <alignment horizontal="center" vertical="top" wrapText="1"/>
    </xf>
    <xf numFmtId="0" fontId="19" fillId="0" borderId="5" xfId="0" applyFont="1" applyBorder="1" applyAlignment="1">
      <alignment horizontal="center" vertical="top" wrapText="1"/>
    </xf>
    <xf numFmtId="0" fontId="19" fillId="0" borderId="6" xfId="0" applyFont="1" applyBorder="1" applyAlignment="1">
      <alignment horizontal="center" vertical="top" wrapText="1"/>
    </xf>
    <xf numFmtId="0" fontId="34" fillId="0" borderId="4" xfId="0" applyFont="1" applyBorder="1" applyAlignment="1">
      <alignment horizontal="center" vertical="top" wrapText="1"/>
    </xf>
    <xf numFmtId="0" fontId="34" fillId="0" borderId="5" xfId="0" applyFont="1" applyBorder="1" applyAlignment="1">
      <alignment horizontal="center" vertical="top" wrapText="1"/>
    </xf>
    <xf numFmtId="0" fontId="34" fillId="0" borderId="6" xfId="0" applyFont="1" applyBorder="1" applyAlignment="1">
      <alignment horizontal="center" vertical="top" wrapText="1"/>
    </xf>
    <xf numFmtId="0" fontId="34" fillId="0" borderId="4" xfId="0" applyFont="1" applyBorder="1" applyAlignment="1">
      <alignment horizontal="left" vertical="top" wrapText="1"/>
    </xf>
    <xf numFmtId="0" fontId="34" fillId="0" borderId="5" xfId="0" applyFont="1" applyBorder="1" applyAlignment="1">
      <alignment horizontal="left" vertical="top" wrapText="1"/>
    </xf>
    <xf numFmtId="0" fontId="34" fillId="0" borderId="6" xfId="0" applyFont="1" applyBorder="1" applyAlignment="1">
      <alignment horizontal="left" vertical="top" wrapText="1"/>
    </xf>
    <xf numFmtId="0" fontId="16" fillId="2" borderId="4"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16" fillId="2" borderId="6" xfId="0" applyFont="1" applyFill="1" applyBorder="1" applyAlignment="1">
      <alignment horizontal="center" vertical="center" wrapText="1"/>
    </xf>
    <xf numFmtId="164" fontId="13" fillId="0" borderId="4" xfId="0" applyNumberFormat="1" applyFont="1" applyBorder="1" applyAlignment="1">
      <alignment horizontal="center" wrapText="1"/>
    </xf>
    <xf numFmtId="164" fontId="13" fillId="0" borderId="4" xfId="0" applyNumberFormat="1" applyFont="1" applyBorder="1" applyAlignment="1">
      <alignment horizontal="center"/>
    </xf>
    <xf numFmtId="164" fontId="13" fillId="0" borderId="4" xfId="0" applyNumberFormat="1" applyFont="1" applyBorder="1" applyAlignment="1">
      <alignment horizontal="center" vertical="center" wrapText="1"/>
    </xf>
    <xf numFmtId="164" fontId="13" fillId="0" borderId="4" xfId="0" applyNumberFormat="1" applyFont="1" applyBorder="1" applyAlignment="1">
      <alignment horizontal="center" vertical="center"/>
    </xf>
    <xf numFmtId="0" fontId="13" fillId="0" borderId="7" xfId="0" applyFont="1" applyBorder="1" applyAlignment="1">
      <alignment horizontal="left" vertical="top" wrapText="1"/>
    </xf>
    <xf numFmtId="0" fontId="13" fillId="0" borderId="8" xfId="0" applyFont="1" applyBorder="1" applyAlignment="1">
      <alignment horizontal="left" vertical="top" wrapText="1"/>
    </xf>
    <xf numFmtId="0" fontId="13" fillId="2" borderId="4" xfId="0" applyFont="1" applyFill="1" applyBorder="1" applyAlignment="1">
      <alignment horizontal="center"/>
    </xf>
    <xf numFmtId="0" fontId="41" fillId="0" borderId="0" xfId="0" applyFont="1" applyAlignment="1">
      <alignment wrapText="1"/>
    </xf>
    <xf numFmtId="0" fontId="16" fillId="0" borderId="2" xfId="0" applyFont="1" applyBorder="1" applyAlignment="1">
      <alignment horizontal="right" vertical="center"/>
    </xf>
    <xf numFmtId="0" fontId="16" fillId="0" borderId="7" xfId="0" applyFont="1" applyBorder="1" applyAlignment="1">
      <alignment horizontal="right" vertical="center"/>
    </xf>
    <xf numFmtId="0" fontId="16" fillId="0" borderId="8" xfId="0" applyFont="1" applyBorder="1" applyAlignment="1">
      <alignment horizontal="right" vertical="center"/>
    </xf>
    <xf numFmtId="0" fontId="31" fillId="0" borderId="2" xfId="0" applyFont="1" applyBorder="1" applyAlignment="1">
      <alignment horizontal="left" vertical="top" wrapText="1"/>
    </xf>
    <xf numFmtId="0" fontId="31" fillId="0" borderId="8" xfId="0" applyFont="1" applyBorder="1" applyAlignment="1">
      <alignment horizontal="left" vertical="top" wrapText="1"/>
    </xf>
    <xf numFmtId="0" fontId="10" fillId="0" borderId="2" xfId="0" applyFont="1" applyBorder="1" applyAlignment="1">
      <alignment horizontal="left" vertical="top" wrapText="1"/>
    </xf>
    <xf numFmtId="0" fontId="10" fillId="0" borderId="8" xfId="0" applyFont="1" applyBorder="1" applyAlignment="1">
      <alignment horizontal="left" vertical="top" wrapText="1"/>
    </xf>
    <xf numFmtId="43" fontId="13" fillId="0" borderId="4" xfId="1" applyFont="1" applyBorder="1" applyAlignment="1">
      <alignment horizontal="center" vertical="top"/>
    </xf>
    <xf numFmtId="43" fontId="13" fillId="0" borderId="5" xfId="1" applyFont="1" applyBorder="1" applyAlignment="1">
      <alignment horizontal="center" vertical="top"/>
    </xf>
    <xf numFmtId="2" fontId="13" fillId="0" borderId="4" xfId="1" applyNumberFormat="1" applyFont="1" applyBorder="1" applyAlignment="1">
      <alignment horizontal="center" vertical="top"/>
    </xf>
    <xf numFmtId="2" fontId="13" fillId="0" borderId="5" xfId="1" applyNumberFormat="1" applyFont="1" applyBorder="1" applyAlignment="1">
      <alignment horizontal="center" vertical="top"/>
    </xf>
    <xf numFmtId="169" fontId="13" fillId="0" borderId="4" xfId="1" applyNumberFormat="1" applyFont="1" applyBorder="1" applyAlignment="1">
      <alignment horizontal="center" vertical="top"/>
    </xf>
    <xf numFmtId="169" fontId="13" fillId="0" borderId="5" xfId="1" applyNumberFormat="1" applyFont="1" applyBorder="1" applyAlignment="1">
      <alignment horizontal="center" vertical="top"/>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1" xfId="0" applyFont="1" applyBorder="1" applyAlignment="1">
      <alignment horizontal="left" vertical="top" wrapText="1"/>
    </xf>
    <xf numFmtId="0" fontId="9" fillId="0" borderId="1" xfId="0" applyFont="1" applyBorder="1" applyAlignment="1">
      <alignment horizontal="left" vertical="top" wrapText="1"/>
    </xf>
    <xf numFmtId="0" fontId="26" fillId="0" borderId="0" xfId="0" applyFont="1" applyAlignment="1">
      <alignment horizontal="left" vertical="top" wrapText="1"/>
    </xf>
    <xf numFmtId="4" fontId="13" fillId="0" borderId="4" xfId="0" applyNumberFormat="1" applyFont="1" applyBorder="1" applyAlignment="1">
      <alignment horizontal="center" vertical="center" wrapText="1"/>
    </xf>
    <xf numFmtId="4" fontId="13" fillId="0" borderId="4" xfId="0" applyNumberFormat="1" applyFont="1" applyBorder="1" applyAlignment="1">
      <alignment horizontal="center" vertical="center"/>
    </xf>
    <xf numFmtId="4" fontId="8" fillId="0" borderId="1" xfId="0" applyNumberFormat="1" applyFont="1" applyBorder="1" applyAlignment="1">
      <alignment horizontal="center" vertical="top" wrapText="1"/>
    </xf>
    <xf numFmtId="0" fontId="14" fillId="0" borderId="1" xfId="0" applyFont="1" applyBorder="1" applyAlignment="1">
      <alignment horizontal="left" vertical="top" wrapText="1"/>
    </xf>
    <xf numFmtId="0" fontId="48" fillId="0" borderId="0" xfId="0" applyFont="1" applyAlignment="1">
      <alignment horizontal="left" vertical="top" wrapText="1"/>
    </xf>
    <xf numFmtId="0" fontId="8" fillId="0" borderId="9" xfId="0" applyFont="1" applyBorder="1" applyAlignment="1">
      <alignment horizontal="left" vertical="center" wrapText="1"/>
    </xf>
    <xf numFmtId="0" fontId="8" fillId="0" borderId="13" xfId="0" applyFont="1" applyBorder="1" applyAlignment="1">
      <alignment horizontal="left" vertical="center" wrapText="1"/>
    </xf>
    <xf numFmtId="0" fontId="8" fillId="0" borderId="10" xfId="0" applyFont="1" applyBorder="1" applyAlignment="1">
      <alignment horizontal="left" vertical="center" wrapText="1"/>
    </xf>
    <xf numFmtId="0" fontId="9" fillId="0" borderId="1" xfId="0" applyFont="1" applyBorder="1" applyAlignment="1">
      <alignment horizontal="center" vertical="top" wrapText="1"/>
    </xf>
    <xf numFmtId="0" fontId="9" fillId="0" borderId="1" xfId="0" applyFont="1" applyBorder="1" applyAlignment="1">
      <alignment horizontal="right"/>
    </xf>
    <xf numFmtId="4" fontId="9" fillId="0" borderId="1" xfId="0" applyNumberFormat="1" applyFont="1" applyBorder="1" applyAlignment="1">
      <alignment horizontal="center" vertical="top" wrapText="1"/>
    </xf>
    <xf numFmtId="2" fontId="8" fillId="0" borderId="1" xfId="0" applyNumberFormat="1" applyFont="1" applyBorder="1" applyAlignment="1">
      <alignment horizontal="right" vertical="top"/>
    </xf>
    <xf numFmtId="4" fontId="9" fillId="0" borderId="1" xfId="0" applyNumberFormat="1" applyFont="1" applyBorder="1" applyAlignment="1">
      <alignment horizontal="right" vertical="top"/>
    </xf>
    <xf numFmtId="0" fontId="9" fillId="0" borderId="1" xfId="0" applyFont="1" applyBorder="1" applyAlignment="1">
      <alignment horizontal="right" vertical="top"/>
    </xf>
    <xf numFmtId="4" fontId="8" fillId="0" borderId="1" xfId="0" applyNumberFormat="1" applyFont="1" applyBorder="1" applyAlignment="1">
      <alignment horizontal="right" vertical="top"/>
    </xf>
    <xf numFmtId="0" fontId="8" fillId="0" borderId="1" xfId="0" applyFont="1" applyBorder="1" applyAlignment="1">
      <alignment horizontal="right" vertical="top"/>
    </xf>
    <xf numFmtId="0" fontId="9" fillId="0" borderId="6" xfId="0" applyFont="1" applyBorder="1" applyAlignment="1">
      <alignment horizontal="left" vertical="top" wrapText="1"/>
    </xf>
    <xf numFmtId="0" fontId="8" fillId="0" borderId="4" xfId="0" applyFont="1" applyBorder="1" applyAlignment="1">
      <alignment horizontal="left" vertical="top" wrapText="1"/>
    </xf>
    <xf numFmtId="0" fontId="8" fillId="0" borderId="6" xfId="0" applyFont="1" applyBorder="1" applyAlignment="1">
      <alignment horizontal="left" vertical="top" wrapText="1"/>
    </xf>
    <xf numFmtId="0" fontId="8" fillId="0" borderId="5" xfId="0" applyFont="1" applyBorder="1" applyAlignment="1">
      <alignment horizontal="left" vertical="top" wrapText="1"/>
    </xf>
    <xf numFmtId="0" fontId="8" fillId="0" borderId="4" xfId="0" applyFont="1" applyBorder="1" applyAlignment="1">
      <alignment horizontal="center" vertical="top" wrapText="1"/>
    </xf>
    <xf numFmtId="0" fontId="8" fillId="0" borderId="5" xfId="0" applyFont="1" applyBorder="1" applyAlignment="1">
      <alignment horizontal="center" vertical="top" wrapText="1"/>
    </xf>
    <xf numFmtId="2" fontId="8" fillId="0" borderId="4" xfId="0" applyNumberFormat="1" applyFont="1" applyBorder="1" applyAlignment="1">
      <alignment horizontal="center" vertical="top" wrapText="1"/>
    </xf>
    <xf numFmtId="2" fontId="8" fillId="0" borderId="5" xfId="0" applyNumberFormat="1" applyFont="1" applyBorder="1" applyAlignment="1">
      <alignment horizontal="center" vertical="top" wrapText="1"/>
    </xf>
    <xf numFmtId="3" fontId="8" fillId="0" borderId="4" xfId="0" applyNumberFormat="1" applyFont="1" applyBorder="1" applyAlignment="1">
      <alignment horizontal="center" vertical="center" wrapText="1"/>
    </xf>
    <xf numFmtId="0" fontId="25" fillId="0" borderId="1" xfId="0" applyFont="1" applyBorder="1" applyAlignment="1">
      <alignment horizontal="center"/>
    </xf>
    <xf numFmtId="0" fontId="49" fillId="0" borderId="0" xfId="0" applyFont="1" applyAlignment="1">
      <alignment horizontal="left" vertical="top" wrapText="1"/>
    </xf>
    <xf numFmtId="0" fontId="13" fillId="0" borderId="8" xfId="0" applyFont="1" applyBorder="1" applyAlignment="1">
      <alignment horizontal="center" vertical="center"/>
    </xf>
    <xf numFmtId="2" fontId="13" fillId="0" borderId="1" xfId="0" applyNumberFormat="1" applyFont="1" applyBorder="1" applyAlignment="1">
      <alignment horizontal="center" vertical="top" wrapText="1"/>
    </xf>
    <xf numFmtId="0" fontId="13" fillId="0" borderId="2" xfId="0" applyFont="1" applyBorder="1" applyAlignment="1">
      <alignment horizontal="left" wrapText="1"/>
    </xf>
    <xf numFmtId="0" fontId="13" fillId="0" borderId="7" xfId="0" applyFont="1" applyBorder="1" applyAlignment="1">
      <alignment horizontal="left" wrapText="1"/>
    </xf>
    <xf numFmtId="0" fontId="13" fillId="0" borderId="8" xfId="0" applyFont="1" applyBorder="1" applyAlignment="1">
      <alignment horizontal="left" wrapText="1"/>
    </xf>
    <xf numFmtId="4" fontId="13" fillId="0" borderId="2" xfId="0" applyNumberFormat="1" applyFont="1" applyBorder="1" applyAlignment="1">
      <alignment horizontal="right" vertical="top"/>
    </xf>
    <xf numFmtId="4" fontId="13" fillId="0" borderId="7" xfId="0" applyNumberFormat="1" applyFont="1" applyBorder="1" applyAlignment="1">
      <alignment horizontal="right" vertical="top"/>
    </xf>
    <xf numFmtId="4" fontId="13" fillId="0" borderId="8" xfId="0" applyNumberFormat="1" applyFont="1" applyBorder="1" applyAlignment="1">
      <alignment horizontal="right" vertical="top"/>
    </xf>
    <xf numFmtId="0" fontId="16" fillId="0" borderId="9" xfId="0" applyFont="1" applyBorder="1" applyAlignment="1">
      <alignment horizontal="left" vertical="top" wrapText="1"/>
    </xf>
    <xf numFmtId="0" fontId="16" fillId="0" borderId="11" xfId="0" applyFont="1" applyBorder="1" applyAlignment="1">
      <alignment horizontal="left" vertical="top" wrapText="1"/>
    </xf>
    <xf numFmtId="0" fontId="16" fillId="0" borderId="1" xfId="0" applyFont="1" applyBorder="1" applyAlignment="1">
      <alignment horizontal="center" vertical="center"/>
    </xf>
    <xf numFmtId="0" fontId="16" fillId="0" borderId="8" xfId="0" applyFont="1" applyBorder="1" applyAlignment="1">
      <alignment horizontal="center" vertical="center"/>
    </xf>
    <xf numFmtId="0" fontId="16" fillId="2" borderId="9" xfId="0" applyFont="1" applyFill="1" applyBorder="1" applyAlignment="1">
      <alignment horizontal="center" vertical="center" wrapText="1"/>
    </xf>
    <xf numFmtId="0" fontId="16" fillId="2" borderId="13" xfId="0" applyFont="1" applyFill="1" applyBorder="1" applyAlignment="1">
      <alignment horizontal="center" vertical="center" wrapText="1"/>
    </xf>
    <xf numFmtId="0" fontId="16" fillId="2" borderId="10" xfId="0" applyFont="1" applyFill="1" applyBorder="1" applyAlignment="1">
      <alignment horizontal="center" vertical="center" wrapText="1"/>
    </xf>
    <xf numFmtId="0" fontId="16" fillId="2" borderId="11"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12" xfId="0" applyFont="1" applyFill="1" applyBorder="1" applyAlignment="1">
      <alignment horizontal="center" vertical="center" wrapText="1"/>
    </xf>
    <xf numFmtId="0" fontId="13" fillId="0" borderId="9" xfId="0" applyFont="1" applyBorder="1" applyAlignment="1">
      <alignment horizontal="left" vertical="center" wrapText="1"/>
    </xf>
    <xf numFmtId="0" fontId="13" fillId="0" borderId="13" xfId="0" applyFont="1" applyBorder="1" applyAlignment="1">
      <alignment horizontal="left" vertical="center" wrapText="1"/>
    </xf>
    <xf numFmtId="0" fontId="13" fillId="0" borderId="10" xfId="0" applyFont="1" applyBorder="1" applyAlignment="1">
      <alignment horizontal="left" vertical="center" wrapText="1"/>
    </xf>
    <xf numFmtId="0" fontId="13" fillId="0" borderId="11" xfId="0" applyFont="1" applyBorder="1" applyAlignment="1">
      <alignment horizontal="left" vertical="center" wrapText="1"/>
    </xf>
    <xf numFmtId="0" fontId="13" fillId="0" borderId="3" xfId="0" applyFont="1" applyBorder="1" applyAlignment="1">
      <alignment horizontal="left" vertical="center" wrapText="1"/>
    </xf>
    <xf numFmtId="0" fontId="13" fillId="0" borderId="12" xfId="0" applyFont="1" applyBorder="1" applyAlignment="1">
      <alignment horizontal="left" vertical="center" wrapText="1"/>
    </xf>
    <xf numFmtId="3" fontId="13" fillId="0" borderId="9" xfId="0" applyNumberFormat="1" applyFont="1" applyBorder="1" applyAlignment="1">
      <alignment horizontal="center" vertical="center" wrapText="1"/>
    </xf>
    <xf numFmtId="3" fontId="13" fillId="0" borderId="13" xfId="0" applyNumberFormat="1" applyFont="1" applyBorder="1" applyAlignment="1">
      <alignment horizontal="center" vertical="center" wrapText="1"/>
    </xf>
    <xf numFmtId="3" fontId="13" fillId="0" borderId="10" xfId="0" applyNumberFormat="1" applyFont="1" applyBorder="1" applyAlignment="1">
      <alignment horizontal="center" vertical="center" wrapText="1"/>
    </xf>
    <xf numFmtId="3" fontId="13" fillId="0" borderId="5" xfId="0" applyNumberFormat="1" applyFont="1" applyBorder="1" applyAlignment="1">
      <alignment horizontal="center" vertical="center" wrapText="1"/>
    </xf>
    <xf numFmtId="0" fontId="13" fillId="0" borderId="9" xfId="0" applyFont="1" applyBorder="1" applyAlignment="1">
      <alignment horizontal="center"/>
    </xf>
    <xf numFmtId="0" fontId="13" fillId="0" borderId="13" xfId="0" applyFont="1" applyBorder="1" applyAlignment="1">
      <alignment horizontal="center"/>
    </xf>
    <xf numFmtId="0" fontId="13" fillId="0" borderId="10" xfId="0" applyFont="1" applyBorder="1" applyAlignment="1">
      <alignment horizontal="center"/>
    </xf>
    <xf numFmtId="49" fontId="13" fillId="0" borderId="11" xfId="0" applyNumberFormat="1" applyFont="1" applyBorder="1" applyAlignment="1">
      <alignment horizontal="center" vertical="top"/>
    </xf>
    <xf numFmtId="49" fontId="13" fillId="0" borderId="3" xfId="0" applyNumberFormat="1" applyFont="1" applyBorder="1" applyAlignment="1">
      <alignment horizontal="center" vertical="top"/>
    </xf>
    <xf numFmtId="49" fontId="13" fillId="0" borderId="12" xfId="0" applyNumberFormat="1" applyFont="1" applyBorder="1" applyAlignment="1">
      <alignment horizontal="center" vertical="top"/>
    </xf>
    <xf numFmtId="0" fontId="8" fillId="0" borderId="1" xfId="0" applyFont="1" applyBorder="1" applyAlignment="1">
      <alignment horizontal="center" vertical="center" wrapText="1"/>
    </xf>
    <xf numFmtId="2" fontId="8" fillId="0" borderId="1" xfId="0" applyNumberFormat="1" applyFont="1" applyBorder="1" applyAlignment="1">
      <alignment horizontal="center" vertical="top" wrapText="1"/>
    </xf>
    <xf numFmtId="0" fontId="9" fillId="0" borderId="6" xfId="0" applyFont="1" applyBorder="1" applyAlignment="1">
      <alignment horizontal="center" vertical="top" wrapText="1"/>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8" fillId="0" borderId="1" xfId="0" applyFont="1" applyBorder="1" applyAlignment="1">
      <alignment horizontal="center" vertical="top" wrapText="1"/>
    </xf>
    <xf numFmtId="0" fontId="51" fillId="0" borderId="1" xfId="0" applyFont="1" applyBorder="1" applyAlignment="1">
      <alignment horizontal="center"/>
    </xf>
    <xf numFmtId="0" fontId="8" fillId="0" borderId="2"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53" fillId="0" borderId="0" xfId="4" applyFont="1" applyAlignment="1">
      <alignment horizontal="left" wrapText="1"/>
    </xf>
    <xf numFmtId="0" fontId="8" fillId="0" borderId="2" xfId="0" applyFont="1" applyBorder="1" applyAlignment="1">
      <alignment horizontal="left" vertical="top" wrapText="1"/>
    </xf>
    <xf numFmtId="0" fontId="8" fillId="0" borderId="7" xfId="0" applyFont="1" applyBorder="1" applyAlignment="1">
      <alignment horizontal="left" vertical="top"/>
    </xf>
    <xf numFmtId="0" fontId="8" fillId="0" borderId="8" xfId="0" applyFont="1" applyBorder="1" applyAlignment="1">
      <alignment horizontal="left" vertical="top"/>
    </xf>
    <xf numFmtId="0" fontId="52" fillId="0" borderId="2" xfId="4" applyFont="1" applyBorder="1" applyAlignment="1">
      <alignment horizontal="left" vertical="top" wrapText="1"/>
    </xf>
    <xf numFmtId="0" fontId="52" fillId="0" borderId="7" xfId="4" applyFont="1" applyBorder="1" applyAlignment="1">
      <alignment horizontal="left" vertical="top"/>
    </xf>
    <xf numFmtId="0" fontId="52" fillId="0" borderId="8" xfId="4" applyFont="1" applyBorder="1" applyAlignment="1">
      <alignment horizontal="left" vertical="top"/>
    </xf>
    <xf numFmtId="0" fontId="8" fillId="0" borderId="6" xfId="0" applyFont="1" applyBorder="1" applyAlignment="1">
      <alignment horizontal="center" vertical="top" wrapText="1"/>
    </xf>
    <xf numFmtId="0" fontId="8" fillId="0" borderId="4" xfId="0" applyFont="1" applyBorder="1" applyAlignment="1">
      <alignment vertical="top" wrapText="1"/>
    </xf>
    <xf numFmtId="0" fontId="8" fillId="0" borderId="6" xfId="0" applyFont="1" applyBorder="1" applyAlignment="1">
      <alignment vertical="top" wrapText="1"/>
    </xf>
    <xf numFmtId="0" fontId="8" fillId="0" borderId="5" xfId="0" applyFont="1" applyBorder="1" applyAlignment="1">
      <alignment vertical="top" wrapText="1"/>
    </xf>
    <xf numFmtId="0" fontId="9" fillId="0" borderId="4" xfId="0" applyFont="1" applyBorder="1" applyAlignment="1">
      <alignment vertical="top" wrapText="1"/>
    </xf>
    <xf numFmtId="0" fontId="9" fillId="0" borderId="6" xfId="0" applyFont="1" applyBorder="1" applyAlignment="1">
      <alignment vertical="top" wrapText="1"/>
    </xf>
    <xf numFmtId="0" fontId="9" fillId="0" borderId="1" xfId="0" applyFont="1" applyBorder="1" applyAlignment="1">
      <alignment vertical="top" wrapText="1"/>
    </xf>
    <xf numFmtId="4" fontId="8" fillId="0" borderId="4" xfId="0" applyNumberFormat="1" applyFont="1" applyBorder="1" applyAlignment="1">
      <alignment horizontal="center" vertical="center" wrapText="1"/>
    </xf>
    <xf numFmtId="4" fontId="8" fillId="0" borderId="4" xfId="0" applyNumberFormat="1" applyFont="1" applyBorder="1" applyAlignment="1">
      <alignment horizontal="center" vertical="center"/>
    </xf>
  </cellXfs>
  <cellStyles count="5">
    <cellStyle name="Hipersaitas" xfId="4" builtinId="8"/>
    <cellStyle name="Įprastas" xfId="0" builtinId="0"/>
    <cellStyle name="Įprastas 2" xfId="3" xr:uid="{491590BE-298F-489C-9F88-6ED2C7F57570}"/>
    <cellStyle name="Kablelis" xfId="1" builtinId="3"/>
    <cellStyle name="Normal 2" xfId="2" xr:uid="{3DE1657F-0289-41B1-A845-B409DB5F1390}"/>
  </cellStyles>
  <dxfs count="7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1" defaultTableStyle="TableStyleMedium2" defaultPivotStyle="PivotStyleLight16">
    <tableStyle name="Invisible" pivot="0" table="0" count="0" xr9:uid="{2E6011E5-469D-4BB5-BA2A-E644526AE22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www.e-tar.lt/portal/lt/legalAct/ef15f970173e11ee9f7ec2ffce8b47bc/asr"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www.e-tar.lt/portal/lt/legalAct/6411ba1032ca11ee9de9e7e0fd363afc"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s://www.e-tar.lt/portal/lt/legalAct/82269e307a2d11eea5a28c81c82193a8"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www.e-tar.lt/portal/lt/legalAct/76635c507c5d11eea5a28c81c82193a8/asr"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246F3-CDB3-45B1-A52B-F27362509A69}">
  <sheetPr>
    <pageSetUpPr fitToPage="1"/>
  </sheetPr>
  <dimension ref="B1:K132"/>
  <sheetViews>
    <sheetView zoomScale="70" zoomScaleNormal="70" zoomScaleSheetLayoutView="70" workbookViewId="0">
      <pane xSplit="12" ySplit="12" topLeftCell="M13" activePane="bottomRight" state="frozen"/>
      <selection activeCell="L39" sqref="L39:L42"/>
      <selection pane="topRight" activeCell="L39" sqref="L39:L42"/>
      <selection pane="bottomLeft" activeCell="L39" sqref="L39:L42"/>
      <selection pane="bottomRight" activeCell="K5" sqref="K5"/>
    </sheetView>
  </sheetViews>
  <sheetFormatPr defaultRowHeight="14.5" x14ac:dyDescent="0.35"/>
  <cols>
    <col min="1" max="1" width="4" customWidth="1"/>
    <col min="2" max="2" width="6.453125" customWidth="1"/>
    <col min="3" max="3" width="17.453125" customWidth="1"/>
    <col min="4" max="4" width="16.26953125" customWidth="1"/>
    <col min="5" max="5" width="14.453125" customWidth="1"/>
    <col min="6" max="6" width="33.453125" customWidth="1"/>
    <col min="7" max="7" width="10" customWidth="1"/>
    <col min="8" max="8" width="10.54296875" customWidth="1"/>
    <col min="9" max="9" width="12.7265625" customWidth="1"/>
    <col min="10" max="10" width="32.54296875" customWidth="1"/>
    <col min="11" max="11" width="69" customWidth="1"/>
  </cols>
  <sheetData>
    <row r="1" spans="2:11" ht="15.5" x14ac:dyDescent="0.35">
      <c r="K1" s="192" t="s">
        <v>711</v>
      </c>
    </row>
    <row r="2" spans="2:11" ht="15.5" x14ac:dyDescent="0.35">
      <c r="K2" s="192" t="s">
        <v>712</v>
      </c>
    </row>
    <row r="3" spans="2:11" ht="15.5" x14ac:dyDescent="0.35">
      <c r="K3" s="192" t="s">
        <v>713</v>
      </c>
    </row>
    <row r="4" spans="2:11" ht="15.5" x14ac:dyDescent="0.35">
      <c r="K4" s="237" t="s">
        <v>715</v>
      </c>
    </row>
    <row r="5" spans="2:11" x14ac:dyDescent="0.35">
      <c r="K5" s="86"/>
    </row>
    <row r="6" spans="2:11" ht="14.65" customHeight="1" x14ac:dyDescent="0.35">
      <c r="B6" s="238" t="s">
        <v>0</v>
      </c>
      <c r="C6" s="238"/>
      <c r="D6" s="238"/>
      <c r="E6" s="238"/>
      <c r="F6" s="238"/>
      <c r="G6" s="238"/>
      <c r="H6" s="238"/>
      <c r="I6" s="238"/>
      <c r="J6" s="238"/>
      <c r="K6" s="238"/>
    </row>
    <row r="7" spans="2:11" ht="18.649999999999999" customHeight="1" x14ac:dyDescent="0.35">
      <c r="B7" s="238" t="s">
        <v>1</v>
      </c>
      <c r="C7" s="238"/>
      <c r="D7" s="238"/>
      <c r="E7" s="238"/>
      <c r="F7" s="238"/>
      <c r="G7" s="238"/>
      <c r="H7" s="238"/>
      <c r="I7" s="238"/>
      <c r="J7" s="238"/>
      <c r="K7" s="238"/>
    </row>
    <row r="9" spans="2:11" ht="15.5" x14ac:dyDescent="0.35">
      <c r="B9" s="239" t="s">
        <v>150</v>
      </c>
      <c r="C9" s="239"/>
      <c r="D9" s="239"/>
      <c r="E9" s="239"/>
    </row>
    <row r="10" spans="2:11" ht="27.65" customHeight="1" x14ac:dyDescent="0.35">
      <c r="B10" s="240" t="s">
        <v>2</v>
      </c>
      <c r="C10" s="240" t="s">
        <v>3</v>
      </c>
      <c r="D10" s="240"/>
      <c r="E10" s="240" t="s">
        <v>4</v>
      </c>
      <c r="F10" s="241" t="s">
        <v>5</v>
      </c>
      <c r="G10" s="241"/>
      <c r="H10" s="241"/>
      <c r="I10" s="241"/>
      <c r="J10" s="240" t="s">
        <v>6</v>
      </c>
      <c r="K10" s="240" t="s">
        <v>7</v>
      </c>
    </row>
    <row r="11" spans="2:11" ht="64.400000000000006" customHeight="1" x14ac:dyDescent="0.35">
      <c r="B11" s="240"/>
      <c r="C11" s="3" t="s">
        <v>8</v>
      </c>
      <c r="D11" s="3" t="s">
        <v>9</v>
      </c>
      <c r="E11" s="240"/>
      <c r="F11" s="3" t="s">
        <v>10</v>
      </c>
      <c r="G11" s="3" t="s">
        <v>11</v>
      </c>
      <c r="H11" s="3" t="s">
        <v>12</v>
      </c>
      <c r="I11" s="3" t="s">
        <v>13</v>
      </c>
      <c r="J11" s="240"/>
      <c r="K11" s="240"/>
    </row>
    <row r="12" spans="2:11" ht="15.5" x14ac:dyDescent="0.35">
      <c r="B12" s="4">
        <v>1</v>
      </c>
      <c r="C12" s="4">
        <v>2</v>
      </c>
      <c r="D12" s="4">
        <v>3</v>
      </c>
      <c r="E12" s="4">
        <v>4</v>
      </c>
      <c r="F12" s="4">
        <v>5</v>
      </c>
      <c r="G12" s="4">
        <v>6</v>
      </c>
      <c r="H12" s="4">
        <v>7</v>
      </c>
      <c r="I12" s="4">
        <v>8</v>
      </c>
      <c r="J12" s="4">
        <v>9</v>
      </c>
      <c r="K12" s="4">
        <v>10</v>
      </c>
    </row>
    <row r="13" spans="2:11" ht="22.15" customHeight="1" x14ac:dyDescent="0.35">
      <c r="B13" s="248" t="s">
        <v>14</v>
      </c>
      <c r="C13" s="245" t="s">
        <v>151</v>
      </c>
      <c r="D13" s="248" t="s">
        <v>152</v>
      </c>
      <c r="E13" s="248" t="s">
        <v>15</v>
      </c>
      <c r="F13" s="245" t="s">
        <v>487</v>
      </c>
      <c r="G13" s="30">
        <v>67.3</v>
      </c>
      <c r="H13" s="30">
        <v>68.7</v>
      </c>
      <c r="I13" s="30">
        <v>71.599999999999994</v>
      </c>
      <c r="J13" s="245" t="s">
        <v>153</v>
      </c>
      <c r="K13" s="253" t="s">
        <v>30</v>
      </c>
    </row>
    <row r="14" spans="2:11" ht="41.65" customHeight="1" x14ac:dyDescent="0.35">
      <c r="B14" s="249"/>
      <c r="C14" s="246"/>
      <c r="D14" s="249"/>
      <c r="E14" s="250"/>
      <c r="F14" s="247"/>
      <c r="G14" s="12" t="s">
        <v>18</v>
      </c>
      <c r="H14" s="12" t="s">
        <v>19</v>
      </c>
      <c r="I14" s="12" t="s">
        <v>20</v>
      </c>
      <c r="J14" s="246"/>
      <c r="K14" s="254"/>
    </row>
    <row r="15" spans="2:11" ht="22.15" customHeight="1" x14ac:dyDescent="0.35">
      <c r="B15" s="249"/>
      <c r="C15" s="246"/>
      <c r="D15" s="249"/>
      <c r="E15" s="248" t="s">
        <v>15</v>
      </c>
      <c r="F15" s="245" t="s">
        <v>488</v>
      </c>
      <c r="G15" s="30">
        <v>14.4</v>
      </c>
      <c r="H15" s="30">
        <v>17.3</v>
      </c>
      <c r="I15" s="30">
        <v>24.4</v>
      </c>
      <c r="J15" s="246"/>
      <c r="K15" s="254"/>
    </row>
    <row r="16" spans="2:11" ht="59.65" customHeight="1" x14ac:dyDescent="0.35">
      <c r="B16" s="249"/>
      <c r="C16" s="246"/>
      <c r="D16" s="249"/>
      <c r="E16" s="250"/>
      <c r="F16" s="247"/>
      <c r="G16" s="12" t="s">
        <v>18</v>
      </c>
      <c r="H16" s="12" t="s">
        <v>19</v>
      </c>
      <c r="I16" s="12" t="s">
        <v>20</v>
      </c>
      <c r="J16" s="247"/>
      <c r="K16" s="255"/>
    </row>
    <row r="17" spans="2:11" ht="22.15" customHeight="1" x14ac:dyDescent="0.35">
      <c r="B17" s="248" t="s">
        <v>23</v>
      </c>
      <c r="C17" s="245" t="s">
        <v>154</v>
      </c>
      <c r="D17" s="248" t="s">
        <v>155</v>
      </c>
      <c r="E17" s="248" t="s">
        <v>24</v>
      </c>
      <c r="F17" s="256" t="s">
        <v>489</v>
      </c>
      <c r="G17" s="29">
        <v>0</v>
      </c>
      <c r="H17" s="29">
        <v>0</v>
      </c>
      <c r="I17" s="30">
        <v>22.5</v>
      </c>
      <c r="J17" s="258"/>
      <c r="K17" s="251"/>
    </row>
    <row r="18" spans="2:11" ht="30" customHeight="1" x14ac:dyDescent="0.35">
      <c r="B18" s="249"/>
      <c r="C18" s="246"/>
      <c r="D18" s="249"/>
      <c r="E18" s="250"/>
      <c r="F18" s="257"/>
      <c r="G18" s="12" t="s">
        <v>21</v>
      </c>
      <c r="H18" s="12" t="s">
        <v>25</v>
      </c>
      <c r="I18" s="12" t="s">
        <v>26</v>
      </c>
      <c r="J18" s="259"/>
      <c r="K18" s="252"/>
    </row>
    <row r="19" spans="2:11" ht="22.15" customHeight="1" x14ac:dyDescent="0.35">
      <c r="B19" s="249"/>
      <c r="C19" s="246"/>
      <c r="D19" s="249"/>
      <c r="E19" s="248" t="s">
        <v>24</v>
      </c>
      <c r="F19" s="245" t="s">
        <v>490</v>
      </c>
      <c r="G19" s="29">
        <v>0</v>
      </c>
      <c r="H19" s="29">
        <v>0</v>
      </c>
      <c r="I19" s="29">
        <v>200</v>
      </c>
      <c r="J19" s="251"/>
      <c r="K19" s="251"/>
    </row>
    <row r="20" spans="2:11" ht="30" customHeight="1" x14ac:dyDescent="0.35">
      <c r="B20" s="250"/>
      <c r="C20" s="247"/>
      <c r="D20" s="250"/>
      <c r="E20" s="250"/>
      <c r="F20" s="247"/>
      <c r="G20" s="12" t="s">
        <v>21</v>
      </c>
      <c r="H20" s="12" t="s">
        <v>25</v>
      </c>
      <c r="I20" s="12" t="s">
        <v>26</v>
      </c>
      <c r="J20" s="252"/>
      <c r="K20" s="252"/>
    </row>
    <row r="21" spans="2:11" ht="22.15" customHeight="1" x14ac:dyDescent="0.35">
      <c r="B21" s="242" t="s">
        <v>27</v>
      </c>
      <c r="C21" s="245" t="s">
        <v>157</v>
      </c>
      <c r="D21" s="248" t="s">
        <v>156</v>
      </c>
      <c r="E21" s="248" t="s">
        <v>24</v>
      </c>
      <c r="F21" s="245" t="s">
        <v>491</v>
      </c>
      <c r="G21" s="34">
        <v>0</v>
      </c>
      <c r="H21" s="35">
        <v>0</v>
      </c>
      <c r="I21" s="35">
        <v>268.5</v>
      </c>
      <c r="J21" s="251"/>
      <c r="K21" s="251"/>
    </row>
    <row r="22" spans="2:11" ht="30.65" customHeight="1" x14ac:dyDescent="0.35">
      <c r="B22" s="243"/>
      <c r="C22" s="246"/>
      <c r="D22" s="249"/>
      <c r="E22" s="250"/>
      <c r="F22" s="247"/>
      <c r="G22" s="12" t="s">
        <v>21</v>
      </c>
      <c r="H22" s="12" t="s">
        <v>25</v>
      </c>
      <c r="I22" s="12" t="s">
        <v>26</v>
      </c>
      <c r="J22" s="252"/>
      <c r="K22" s="252"/>
    </row>
    <row r="23" spans="2:11" ht="22.15" customHeight="1" x14ac:dyDescent="0.35">
      <c r="B23" s="243"/>
      <c r="C23" s="246"/>
      <c r="D23" s="249"/>
      <c r="E23" s="248" t="s">
        <v>24</v>
      </c>
      <c r="F23" s="245" t="s">
        <v>492</v>
      </c>
      <c r="G23" s="34">
        <v>0</v>
      </c>
      <c r="H23" s="29">
        <v>0</v>
      </c>
      <c r="I23" s="29">
        <v>39199</v>
      </c>
      <c r="J23" s="251"/>
      <c r="K23" s="251"/>
    </row>
    <row r="24" spans="2:11" ht="30.65" customHeight="1" x14ac:dyDescent="0.35">
      <c r="B24" s="243"/>
      <c r="C24" s="246"/>
      <c r="D24" s="249"/>
      <c r="E24" s="250"/>
      <c r="F24" s="247"/>
      <c r="G24" s="12" t="s">
        <v>21</v>
      </c>
      <c r="H24" s="12" t="s">
        <v>25</v>
      </c>
      <c r="I24" s="12" t="s">
        <v>26</v>
      </c>
      <c r="J24" s="252"/>
      <c r="K24" s="252"/>
    </row>
    <row r="25" spans="2:11" ht="30.65" customHeight="1" x14ac:dyDescent="0.35">
      <c r="B25" s="243"/>
      <c r="C25" s="246"/>
      <c r="D25" s="249"/>
      <c r="E25" s="248" t="s">
        <v>24</v>
      </c>
      <c r="F25" s="245" t="s">
        <v>493</v>
      </c>
      <c r="G25" s="34">
        <v>0</v>
      </c>
      <c r="H25" s="29">
        <v>0</v>
      </c>
      <c r="I25" s="29">
        <v>1700</v>
      </c>
      <c r="J25" s="81"/>
      <c r="K25" s="81"/>
    </row>
    <row r="26" spans="2:11" ht="30.65" customHeight="1" x14ac:dyDescent="0.35">
      <c r="B26" s="244"/>
      <c r="C26" s="247"/>
      <c r="D26" s="250"/>
      <c r="E26" s="250"/>
      <c r="F26" s="247"/>
      <c r="G26" s="12" t="s">
        <v>21</v>
      </c>
      <c r="H26" s="12" t="s">
        <v>25</v>
      </c>
      <c r="I26" s="12" t="s">
        <v>122</v>
      </c>
      <c r="J26" s="81"/>
      <c r="K26" s="81"/>
    </row>
    <row r="27" spans="2:11" ht="22.5" customHeight="1" x14ac:dyDescent="0.35">
      <c r="B27" s="248" t="s">
        <v>29</v>
      </c>
      <c r="C27" s="245" t="s">
        <v>158</v>
      </c>
      <c r="D27" s="248" t="s">
        <v>159</v>
      </c>
      <c r="E27" s="248" t="s">
        <v>15</v>
      </c>
      <c r="F27" s="245" t="s">
        <v>494</v>
      </c>
      <c r="G27" s="30">
        <v>34.4</v>
      </c>
      <c r="H27" s="30">
        <v>28.7</v>
      </c>
      <c r="I27" s="30">
        <v>21.9</v>
      </c>
      <c r="J27" s="260"/>
      <c r="K27" s="264"/>
    </row>
    <row r="28" spans="2:11" ht="22.5" customHeight="1" x14ac:dyDescent="0.35">
      <c r="B28" s="249"/>
      <c r="C28" s="246"/>
      <c r="D28" s="249"/>
      <c r="E28" s="250"/>
      <c r="F28" s="247"/>
      <c r="G28" s="12" t="s">
        <v>18</v>
      </c>
      <c r="H28" s="12" t="s">
        <v>19</v>
      </c>
      <c r="I28" s="12" t="s">
        <v>20</v>
      </c>
      <c r="J28" s="261"/>
      <c r="K28" s="265"/>
    </row>
    <row r="29" spans="2:11" ht="22.15" customHeight="1" x14ac:dyDescent="0.35">
      <c r="B29" s="249"/>
      <c r="C29" s="246"/>
      <c r="D29" s="249"/>
      <c r="E29" s="248" t="s">
        <v>15</v>
      </c>
      <c r="F29" s="245" t="s">
        <v>160</v>
      </c>
      <c r="G29" s="29">
        <v>56</v>
      </c>
      <c r="H29" s="29">
        <v>57</v>
      </c>
      <c r="I29" s="29">
        <v>65</v>
      </c>
      <c r="J29" s="266" t="s">
        <v>161</v>
      </c>
      <c r="K29" s="267" t="s">
        <v>710</v>
      </c>
    </row>
    <row r="30" spans="2:11" ht="78.400000000000006" customHeight="1" x14ac:dyDescent="0.35">
      <c r="B30" s="249"/>
      <c r="C30" s="246"/>
      <c r="D30" s="249"/>
      <c r="E30" s="250"/>
      <c r="F30" s="247"/>
      <c r="G30" s="12" t="s">
        <v>18</v>
      </c>
      <c r="H30" s="12" t="s">
        <v>19</v>
      </c>
      <c r="I30" s="12" t="s">
        <v>20</v>
      </c>
      <c r="J30" s="266"/>
      <c r="K30" s="267"/>
    </row>
    <row r="31" spans="2:11" ht="22.15" customHeight="1" x14ac:dyDescent="0.35">
      <c r="B31" s="249"/>
      <c r="C31" s="246"/>
      <c r="D31" s="249"/>
      <c r="E31" s="248" t="s">
        <v>15</v>
      </c>
      <c r="F31" s="245" t="s">
        <v>33</v>
      </c>
      <c r="G31" s="29">
        <v>7</v>
      </c>
      <c r="H31" s="29">
        <v>11</v>
      </c>
      <c r="I31" s="29">
        <v>13</v>
      </c>
      <c r="J31" s="265"/>
      <c r="K31" s="246" t="s">
        <v>162</v>
      </c>
    </row>
    <row r="32" spans="2:11" ht="64.150000000000006" customHeight="1" x14ac:dyDescent="0.35">
      <c r="B32" s="249"/>
      <c r="C32" s="246"/>
      <c r="D32" s="249"/>
      <c r="E32" s="250"/>
      <c r="F32" s="247"/>
      <c r="G32" s="12" t="s">
        <v>18</v>
      </c>
      <c r="H32" s="12" t="s">
        <v>19</v>
      </c>
      <c r="I32" s="12" t="s">
        <v>20</v>
      </c>
      <c r="J32" s="268"/>
      <c r="K32" s="247"/>
    </row>
    <row r="33" spans="2:11" ht="22.15" customHeight="1" x14ac:dyDescent="0.35">
      <c r="B33" s="249"/>
      <c r="C33" s="246"/>
      <c r="D33" s="249"/>
      <c r="E33" s="248" t="s">
        <v>15</v>
      </c>
      <c r="F33" s="245" t="s">
        <v>495</v>
      </c>
      <c r="G33" s="24">
        <v>351</v>
      </c>
      <c r="H33" s="24">
        <v>344</v>
      </c>
      <c r="I33" s="24">
        <v>333</v>
      </c>
      <c r="J33" s="262"/>
      <c r="K33" s="267" t="s">
        <v>34</v>
      </c>
    </row>
    <row r="34" spans="2:11" ht="60.65" customHeight="1" x14ac:dyDescent="0.35">
      <c r="B34" s="249"/>
      <c r="C34" s="246"/>
      <c r="D34" s="249"/>
      <c r="E34" s="250"/>
      <c r="F34" s="247"/>
      <c r="G34" s="12" t="s">
        <v>18</v>
      </c>
      <c r="H34" s="12" t="s">
        <v>19</v>
      </c>
      <c r="I34" s="12" t="s">
        <v>20</v>
      </c>
      <c r="J34" s="263"/>
      <c r="K34" s="267"/>
    </row>
    <row r="35" spans="2:11" ht="22.15" customHeight="1" x14ac:dyDescent="0.35">
      <c r="B35" s="249"/>
      <c r="C35" s="246"/>
      <c r="D35" s="249"/>
      <c r="E35" s="248" t="s">
        <v>15</v>
      </c>
      <c r="F35" s="245" t="s">
        <v>35</v>
      </c>
      <c r="G35" s="32">
        <v>210</v>
      </c>
      <c r="H35" s="32">
        <v>199</v>
      </c>
      <c r="I35" s="32">
        <v>183</v>
      </c>
      <c r="J35" s="262"/>
      <c r="K35" s="267" t="s">
        <v>163</v>
      </c>
    </row>
    <row r="36" spans="2:11" ht="72.650000000000006" customHeight="1" x14ac:dyDescent="0.35">
      <c r="B36" s="249"/>
      <c r="C36" s="246"/>
      <c r="D36" s="249"/>
      <c r="E36" s="250"/>
      <c r="F36" s="247"/>
      <c r="G36" s="12" t="s">
        <v>18</v>
      </c>
      <c r="H36" s="12" t="s">
        <v>19</v>
      </c>
      <c r="I36" s="12" t="s">
        <v>20</v>
      </c>
      <c r="J36" s="263"/>
      <c r="K36" s="267"/>
    </row>
    <row r="37" spans="2:11" ht="22.15" customHeight="1" x14ac:dyDescent="0.35">
      <c r="B37" s="249"/>
      <c r="C37" s="246"/>
      <c r="D37" s="249"/>
      <c r="E37" s="248" t="s">
        <v>15</v>
      </c>
      <c r="F37" s="245" t="s">
        <v>496</v>
      </c>
      <c r="G37" s="32">
        <v>71</v>
      </c>
      <c r="H37" s="32">
        <v>78</v>
      </c>
      <c r="I37" s="32">
        <v>89</v>
      </c>
      <c r="J37" s="271"/>
      <c r="K37" s="271"/>
    </row>
    <row r="38" spans="2:11" ht="22.15" customHeight="1" x14ac:dyDescent="0.35">
      <c r="B38" s="249"/>
      <c r="C38" s="246"/>
      <c r="D38" s="249"/>
      <c r="E38" s="250"/>
      <c r="F38" s="247"/>
      <c r="G38" s="12" t="s">
        <v>18</v>
      </c>
      <c r="H38" s="12" t="s">
        <v>19</v>
      </c>
      <c r="I38" s="12" t="s">
        <v>20</v>
      </c>
      <c r="J38" s="270"/>
      <c r="K38" s="270"/>
    </row>
    <row r="39" spans="2:11" ht="22.15" customHeight="1" x14ac:dyDescent="0.35">
      <c r="B39" s="249"/>
      <c r="C39" s="246"/>
      <c r="D39" s="249"/>
      <c r="E39" s="248" t="s">
        <v>15</v>
      </c>
      <c r="F39" s="245" t="s">
        <v>497</v>
      </c>
      <c r="G39" s="31">
        <v>60.5</v>
      </c>
      <c r="H39" s="31">
        <v>63.5</v>
      </c>
      <c r="I39" s="32">
        <v>73</v>
      </c>
      <c r="J39" s="262"/>
      <c r="K39" s="269"/>
    </row>
    <row r="40" spans="2:11" ht="50.15" customHeight="1" x14ac:dyDescent="0.35">
      <c r="B40" s="249"/>
      <c r="C40" s="246"/>
      <c r="D40" s="249"/>
      <c r="E40" s="250"/>
      <c r="F40" s="247"/>
      <c r="G40" s="12" t="s">
        <v>164</v>
      </c>
      <c r="H40" s="12" t="s">
        <v>19</v>
      </c>
      <c r="I40" s="12" t="s">
        <v>20</v>
      </c>
      <c r="J40" s="263"/>
      <c r="K40" s="270"/>
    </row>
    <row r="41" spans="2:11" ht="22.15" customHeight="1" x14ac:dyDescent="0.35">
      <c r="B41" s="249"/>
      <c r="C41" s="246"/>
      <c r="D41" s="249"/>
      <c r="E41" s="248" t="s">
        <v>15</v>
      </c>
      <c r="F41" s="245" t="s">
        <v>498</v>
      </c>
      <c r="G41" s="32">
        <v>61</v>
      </c>
      <c r="H41" s="32">
        <v>64</v>
      </c>
      <c r="I41" s="32">
        <v>70</v>
      </c>
      <c r="J41" s="262"/>
      <c r="K41" s="271"/>
    </row>
    <row r="42" spans="2:11" ht="69.400000000000006" customHeight="1" x14ac:dyDescent="0.35">
      <c r="B42" s="249"/>
      <c r="C42" s="246"/>
      <c r="D42" s="249"/>
      <c r="E42" s="250"/>
      <c r="F42" s="247"/>
      <c r="G42" s="12" t="s">
        <v>22</v>
      </c>
      <c r="H42" s="12" t="s">
        <v>19</v>
      </c>
      <c r="I42" s="12" t="s">
        <v>20</v>
      </c>
      <c r="J42" s="263"/>
      <c r="K42" s="270"/>
    </row>
    <row r="43" spans="2:11" ht="17.149999999999999" customHeight="1" x14ac:dyDescent="0.35">
      <c r="B43" s="248" t="s">
        <v>36</v>
      </c>
      <c r="C43" s="245" t="s">
        <v>165</v>
      </c>
      <c r="D43" s="248" t="s">
        <v>166</v>
      </c>
      <c r="E43" s="248" t="s">
        <v>24</v>
      </c>
      <c r="F43" s="245" t="s">
        <v>78</v>
      </c>
      <c r="G43" s="32">
        <v>0</v>
      </c>
      <c r="H43" s="32">
        <v>0</v>
      </c>
      <c r="I43" s="29">
        <v>3925</v>
      </c>
      <c r="J43" s="251"/>
      <c r="K43" s="251"/>
    </row>
    <row r="44" spans="2:11" ht="56.15" customHeight="1" x14ac:dyDescent="0.35">
      <c r="B44" s="249"/>
      <c r="C44" s="246"/>
      <c r="D44" s="249"/>
      <c r="E44" s="250"/>
      <c r="F44" s="247"/>
      <c r="G44" s="12" t="s">
        <v>21</v>
      </c>
      <c r="H44" s="12" t="s">
        <v>25</v>
      </c>
      <c r="I44" s="12" t="s">
        <v>123</v>
      </c>
      <c r="J44" s="252"/>
      <c r="K44" s="252"/>
    </row>
    <row r="45" spans="2:11" ht="15.65" customHeight="1" x14ac:dyDescent="0.35">
      <c r="B45" s="249"/>
      <c r="C45" s="246"/>
      <c r="D45" s="249"/>
      <c r="E45" s="248" t="s">
        <v>24</v>
      </c>
      <c r="F45" s="245" t="s">
        <v>167</v>
      </c>
      <c r="G45" s="24">
        <v>8.8000000000000007</v>
      </c>
      <c r="H45" s="24">
        <v>8.8000000000000007</v>
      </c>
      <c r="I45" s="24">
        <v>20.6</v>
      </c>
      <c r="J45" s="251"/>
      <c r="K45" s="251"/>
    </row>
    <row r="46" spans="2:11" ht="81.650000000000006" customHeight="1" x14ac:dyDescent="0.35">
      <c r="B46" s="249"/>
      <c r="C46" s="246"/>
      <c r="D46" s="249"/>
      <c r="E46" s="250"/>
      <c r="F46" s="247"/>
      <c r="G46" s="12" t="s">
        <v>21</v>
      </c>
      <c r="H46" s="12" t="s">
        <v>25</v>
      </c>
      <c r="I46" s="12" t="s">
        <v>123</v>
      </c>
      <c r="J46" s="252"/>
      <c r="K46" s="252"/>
    </row>
    <row r="47" spans="2:11" ht="18.649999999999999" customHeight="1" x14ac:dyDescent="0.35">
      <c r="B47" s="249"/>
      <c r="C47" s="246"/>
      <c r="D47" s="249"/>
      <c r="E47" s="248" t="s">
        <v>24</v>
      </c>
      <c r="F47" s="245" t="s">
        <v>168</v>
      </c>
      <c r="G47" s="32">
        <v>0</v>
      </c>
      <c r="H47" s="32">
        <v>0</v>
      </c>
      <c r="I47" s="32">
        <v>60</v>
      </c>
      <c r="J47" s="251"/>
      <c r="K47" s="251"/>
    </row>
    <row r="48" spans="2:11" ht="49.9" customHeight="1" x14ac:dyDescent="0.35">
      <c r="B48" s="249"/>
      <c r="C48" s="246"/>
      <c r="D48" s="249"/>
      <c r="E48" s="250"/>
      <c r="F48" s="247"/>
      <c r="G48" s="12" t="s">
        <v>21</v>
      </c>
      <c r="H48" s="12" t="s">
        <v>25</v>
      </c>
      <c r="I48" s="12" t="s">
        <v>124</v>
      </c>
      <c r="J48" s="252"/>
      <c r="K48" s="252"/>
    </row>
    <row r="49" spans="2:11" ht="18" customHeight="1" x14ac:dyDescent="0.35">
      <c r="B49" s="249"/>
      <c r="C49" s="246"/>
      <c r="D49" s="249"/>
      <c r="E49" s="248" t="s">
        <v>24</v>
      </c>
      <c r="F49" s="245" t="s">
        <v>169</v>
      </c>
      <c r="G49" s="32">
        <v>0</v>
      </c>
      <c r="H49" s="32">
        <v>0</v>
      </c>
      <c r="I49" s="32">
        <v>90</v>
      </c>
      <c r="J49" s="251"/>
      <c r="K49" s="251"/>
    </row>
    <row r="50" spans="2:11" ht="80.650000000000006" customHeight="1" x14ac:dyDescent="0.35">
      <c r="B50" s="249"/>
      <c r="C50" s="246"/>
      <c r="D50" s="249"/>
      <c r="E50" s="250"/>
      <c r="F50" s="247"/>
      <c r="G50" s="12" t="s">
        <v>21</v>
      </c>
      <c r="H50" s="12" t="s">
        <v>25</v>
      </c>
      <c r="I50" s="12" t="s">
        <v>123</v>
      </c>
      <c r="J50" s="252"/>
      <c r="K50" s="252"/>
    </row>
    <row r="51" spans="2:11" ht="22.4" customHeight="1" x14ac:dyDescent="0.35">
      <c r="B51" s="249"/>
      <c r="C51" s="246"/>
      <c r="D51" s="249"/>
      <c r="E51" s="248" t="s">
        <v>24</v>
      </c>
      <c r="F51" s="245" t="s">
        <v>170</v>
      </c>
      <c r="G51" s="32">
        <v>0</v>
      </c>
      <c r="H51" s="32">
        <v>0</v>
      </c>
      <c r="I51" s="32">
        <v>780</v>
      </c>
      <c r="J51" s="251"/>
      <c r="K51" s="251"/>
    </row>
    <row r="52" spans="2:11" ht="45" customHeight="1" x14ac:dyDescent="0.35">
      <c r="B52" s="249"/>
      <c r="C52" s="246"/>
      <c r="D52" s="249"/>
      <c r="E52" s="250"/>
      <c r="F52" s="247"/>
      <c r="G52" s="12" t="s">
        <v>21</v>
      </c>
      <c r="H52" s="12" t="s">
        <v>25</v>
      </c>
      <c r="I52" s="12" t="s">
        <v>123</v>
      </c>
      <c r="J52" s="252"/>
      <c r="K52" s="252"/>
    </row>
    <row r="53" spans="2:11" ht="17.649999999999999" customHeight="1" x14ac:dyDescent="0.35">
      <c r="B53" s="249"/>
      <c r="C53" s="246"/>
      <c r="D53" s="249"/>
      <c r="E53" s="248" t="s">
        <v>24</v>
      </c>
      <c r="F53" s="256" t="s">
        <v>171</v>
      </c>
      <c r="G53" s="32">
        <v>0</v>
      </c>
      <c r="H53" s="32">
        <v>0</v>
      </c>
      <c r="I53" s="32">
        <v>200</v>
      </c>
      <c r="J53" s="251"/>
      <c r="K53" s="251"/>
    </row>
    <row r="54" spans="2:11" ht="31.9" customHeight="1" x14ac:dyDescent="0.35">
      <c r="B54" s="249"/>
      <c r="C54" s="246"/>
      <c r="D54" s="249"/>
      <c r="E54" s="249"/>
      <c r="F54" s="272"/>
      <c r="G54" s="12" t="s">
        <v>21</v>
      </c>
      <c r="H54" s="12" t="s">
        <v>25</v>
      </c>
      <c r="I54" s="12" t="s">
        <v>26</v>
      </c>
      <c r="J54" s="273"/>
      <c r="K54" s="273"/>
    </row>
    <row r="55" spans="2:11" ht="21.65" customHeight="1" x14ac:dyDescent="0.35">
      <c r="B55" s="249"/>
      <c r="C55" s="246"/>
      <c r="D55" s="249"/>
      <c r="E55" s="248" t="s">
        <v>24</v>
      </c>
      <c r="F55" s="245" t="s">
        <v>172</v>
      </c>
      <c r="G55" s="34">
        <v>0</v>
      </c>
      <c r="H55" s="34">
        <v>0</v>
      </c>
      <c r="I55" s="34">
        <v>63</v>
      </c>
      <c r="J55" s="251"/>
      <c r="K55" s="251"/>
    </row>
    <row r="56" spans="2:11" ht="44.15" customHeight="1" x14ac:dyDescent="0.35">
      <c r="B56" s="249"/>
      <c r="C56" s="246"/>
      <c r="D56" s="249"/>
      <c r="E56" s="250"/>
      <c r="F56" s="247"/>
      <c r="G56" s="12" t="s">
        <v>21</v>
      </c>
      <c r="H56" s="12" t="s">
        <v>25</v>
      </c>
      <c r="I56" s="12" t="s">
        <v>26</v>
      </c>
      <c r="J56" s="252"/>
      <c r="K56" s="252"/>
    </row>
    <row r="57" spans="2:11" ht="19.399999999999999" customHeight="1" x14ac:dyDescent="0.35">
      <c r="B57" s="249"/>
      <c r="C57" s="246"/>
      <c r="D57" s="249"/>
      <c r="E57" s="248" t="s">
        <v>24</v>
      </c>
      <c r="F57" s="245" t="s">
        <v>173</v>
      </c>
      <c r="G57" s="32">
        <v>0</v>
      </c>
      <c r="H57" s="32">
        <v>0</v>
      </c>
      <c r="I57" s="32">
        <v>57</v>
      </c>
      <c r="J57" s="251"/>
      <c r="K57" s="251"/>
    </row>
    <row r="58" spans="2:11" ht="45.65" customHeight="1" x14ac:dyDescent="0.35">
      <c r="B58" s="249"/>
      <c r="C58" s="246"/>
      <c r="D58" s="249"/>
      <c r="E58" s="250"/>
      <c r="F58" s="247"/>
      <c r="G58" s="12" t="s">
        <v>21</v>
      </c>
      <c r="H58" s="12" t="s">
        <v>25</v>
      </c>
      <c r="I58" s="12" t="s">
        <v>26</v>
      </c>
      <c r="J58" s="252"/>
      <c r="K58" s="252"/>
    </row>
    <row r="59" spans="2:11" ht="18" customHeight="1" x14ac:dyDescent="0.35">
      <c r="B59" s="249"/>
      <c r="C59" s="246"/>
      <c r="D59" s="249"/>
      <c r="E59" s="248" t="s">
        <v>24</v>
      </c>
      <c r="F59" s="245" t="s">
        <v>174</v>
      </c>
      <c r="G59" s="32">
        <v>0</v>
      </c>
      <c r="H59" s="32">
        <v>0</v>
      </c>
      <c r="I59" s="32">
        <v>80</v>
      </c>
      <c r="J59" s="251"/>
      <c r="K59" s="251"/>
    </row>
    <row r="60" spans="2:11" ht="36" customHeight="1" x14ac:dyDescent="0.35">
      <c r="B60" s="249"/>
      <c r="C60" s="246"/>
      <c r="D60" s="249"/>
      <c r="E60" s="250"/>
      <c r="F60" s="247"/>
      <c r="G60" s="12" t="s">
        <v>21</v>
      </c>
      <c r="H60" s="12" t="s">
        <v>25</v>
      </c>
      <c r="I60" s="12" t="s">
        <v>26</v>
      </c>
      <c r="J60" s="252"/>
      <c r="K60" s="252"/>
    </row>
    <row r="61" spans="2:11" ht="19.5" customHeight="1" x14ac:dyDescent="0.35">
      <c r="B61" s="249"/>
      <c r="C61" s="246"/>
      <c r="D61" s="249"/>
      <c r="E61" s="248" t="s">
        <v>24</v>
      </c>
      <c r="F61" s="245" t="s">
        <v>503</v>
      </c>
      <c r="G61" s="32">
        <v>0</v>
      </c>
      <c r="H61" s="32">
        <v>0</v>
      </c>
      <c r="I61" s="32">
        <v>80</v>
      </c>
      <c r="J61" s="81"/>
      <c r="K61" s="81"/>
    </row>
    <row r="62" spans="2:11" ht="43.9" customHeight="1" x14ac:dyDescent="0.35">
      <c r="B62" s="249"/>
      <c r="C62" s="246"/>
      <c r="D62" s="249"/>
      <c r="E62" s="250"/>
      <c r="F62" s="247"/>
      <c r="G62" s="12" t="s">
        <v>21</v>
      </c>
      <c r="H62" s="12" t="s">
        <v>25</v>
      </c>
      <c r="I62" s="12" t="s">
        <v>26</v>
      </c>
      <c r="J62" s="81"/>
      <c r="K62" s="81"/>
    </row>
    <row r="63" spans="2:11" ht="19.899999999999999" customHeight="1" x14ac:dyDescent="0.35">
      <c r="B63" s="249"/>
      <c r="C63" s="246"/>
      <c r="D63" s="249"/>
      <c r="E63" s="248" t="s">
        <v>24</v>
      </c>
      <c r="F63" s="245" t="s">
        <v>175</v>
      </c>
      <c r="G63" s="33">
        <v>0</v>
      </c>
      <c r="H63" s="33">
        <v>0</v>
      </c>
      <c r="I63" s="33">
        <v>85</v>
      </c>
      <c r="J63" s="251"/>
      <c r="K63" s="251"/>
    </row>
    <row r="64" spans="2:11" ht="43.5" customHeight="1" x14ac:dyDescent="0.35">
      <c r="B64" s="249"/>
      <c r="C64" s="246"/>
      <c r="D64" s="249"/>
      <c r="E64" s="249"/>
      <c r="F64" s="247"/>
      <c r="G64" s="12" t="s">
        <v>21</v>
      </c>
      <c r="H64" s="12" t="s">
        <v>25</v>
      </c>
      <c r="I64" s="12" t="s">
        <v>26</v>
      </c>
      <c r="J64" s="252"/>
      <c r="K64" s="252"/>
    </row>
    <row r="65" spans="2:11" ht="23.15" customHeight="1" x14ac:dyDescent="0.35">
      <c r="B65" s="249"/>
      <c r="C65" s="246"/>
      <c r="D65" s="249"/>
      <c r="E65" s="248" t="s">
        <v>24</v>
      </c>
      <c r="F65" s="245" t="s">
        <v>38</v>
      </c>
      <c r="G65" s="32">
        <v>0</v>
      </c>
      <c r="H65" s="32">
        <v>0</v>
      </c>
      <c r="I65" s="29">
        <v>3297</v>
      </c>
      <c r="J65" s="251"/>
      <c r="K65" s="251"/>
    </row>
    <row r="66" spans="2:11" ht="42.65" customHeight="1" x14ac:dyDescent="0.35">
      <c r="B66" s="249"/>
      <c r="C66" s="246"/>
      <c r="D66" s="249"/>
      <c r="E66" s="250"/>
      <c r="F66" s="247"/>
      <c r="G66" s="12" t="s">
        <v>21</v>
      </c>
      <c r="H66" s="12" t="s">
        <v>25</v>
      </c>
      <c r="I66" s="12" t="s">
        <v>26</v>
      </c>
      <c r="J66" s="252"/>
      <c r="K66" s="252"/>
    </row>
    <row r="67" spans="2:11" ht="42.65" customHeight="1" x14ac:dyDescent="0.35">
      <c r="B67" s="249"/>
      <c r="C67" s="246"/>
      <c r="D67" s="249"/>
      <c r="E67" s="248" t="s">
        <v>24</v>
      </c>
      <c r="F67" s="245" t="s">
        <v>505</v>
      </c>
      <c r="G67" s="278" t="s">
        <v>16</v>
      </c>
      <c r="H67" s="29">
        <v>0</v>
      </c>
      <c r="I67" s="29">
        <v>197927</v>
      </c>
      <c r="J67" s="81"/>
      <c r="K67" s="81"/>
    </row>
    <row r="68" spans="2:11" ht="42.65" customHeight="1" x14ac:dyDescent="0.35">
      <c r="B68" s="249"/>
      <c r="C68" s="246"/>
      <c r="D68" s="249"/>
      <c r="E68" s="250"/>
      <c r="F68" s="247"/>
      <c r="G68" s="279"/>
      <c r="H68" s="12" t="s">
        <v>25</v>
      </c>
      <c r="I68" s="36" t="s">
        <v>26</v>
      </c>
      <c r="J68" s="81"/>
      <c r="K68" s="81"/>
    </row>
    <row r="69" spans="2:11" s="227" customFormat="1" ht="22.15" customHeight="1" x14ac:dyDescent="0.35">
      <c r="B69" s="249"/>
      <c r="C69" s="246"/>
      <c r="D69" s="249"/>
      <c r="E69" s="248" t="s">
        <v>24</v>
      </c>
      <c r="F69" s="245" t="s">
        <v>699</v>
      </c>
      <c r="G69" s="32">
        <v>0</v>
      </c>
      <c r="H69" s="29" t="s">
        <v>16</v>
      </c>
      <c r="I69" s="29">
        <v>23</v>
      </c>
      <c r="J69" s="251"/>
      <c r="K69" s="251"/>
    </row>
    <row r="70" spans="2:11" s="227" customFormat="1" ht="43.15" customHeight="1" x14ac:dyDescent="0.35">
      <c r="B70" s="250"/>
      <c r="C70" s="247"/>
      <c r="D70" s="250"/>
      <c r="E70" s="250"/>
      <c r="F70" s="247"/>
      <c r="G70" s="12" t="s">
        <v>19</v>
      </c>
      <c r="H70" s="12" t="s">
        <v>16</v>
      </c>
      <c r="I70" s="36" t="s">
        <v>20</v>
      </c>
      <c r="J70" s="252"/>
      <c r="K70" s="252"/>
    </row>
    <row r="71" spans="2:11" s="86" customFormat="1" ht="16.399999999999999" customHeight="1" x14ac:dyDescent="0.35">
      <c r="B71" s="274" t="s">
        <v>176</v>
      </c>
      <c r="C71" s="267" t="s">
        <v>178</v>
      </c>
      <c r="D71" s="274" t="s">
        <v>177</v>
      </c>
      <c r="E71" s="274" t="s">
        <v>24</v>
      </c>
      <c r="F71" s="275" t="s">
        <v>508</v>
      </c>
      <c r="G71" s="32">
        <v>0</v>
      </c>
      <c r="H71" s="29">
        <v>0</v>
      </c>
      <c r="I71" s="29">
        <v>16801751</v>
      </c>
      <c r="J71" s="276"/>
      <c r="K71" s="277"/>
    </row>
    <row r="72" spans="2:11" s="86" customFormat="1" ht="49.4" customHeight="1" x14ac:dyDescent="0.35">
      <c r="B72" s="274"/>
      <c r="C72" s="267"/>
      <c r="D72" s="274"/>
      <c r="E72" s="274"/>
      <c r="F72" s="275"/>
      <c r="G72" s="12" t="s">
        <v>19</v>
      </c>
      <c r="H72" s="12" t="s">
        <v>25</v>
      </c>
      <c r="I72" s="12" t="s">
        <v>26</v>
      </c>
      <c r="J72" s="276"/>
      <c r="K72" s="277"/>
    </row>
    <row r="73" spans="2:11" s="234" customFormat="1" ht="32.65" customHeight="1" x14ac:dyDescent="0.35">
      <c r="B73" s="242" t="s">
        <v>59</v>
      </c>
      <c r="C73" s="245" t="s">
        <v>179</v>
      </c>
      <c r="D73" s="242" t="s">
        <v>180</v>
      </c>
      <c r="E73" s="274" t="s">
        <v>15</v>
      </c>
      <c r="F73" s="275" t="s">
        <v>709</v>
      </c>
      <c r="G73" s="24">
        <v>3.9</v>
      </c>
      <c r="H73" s="24">
        <v>3.9</v>
      </c>
      <c r="I73" s="24">
        <v>3.7050000000000001</v>
      </c>
      <c r="J73" s="256" t="s">
        <v>184</v>
      </c>
      <c r="K73" s="267" t="s">
        <v>185</v>
      </c>
    </row>
    <row r="74" spans="2:11" s="234" customFormat="1" ht="166.5" customHeight="1" x14ac:dyDescent="0.35">
      <c r="B74" s="243"/>
      <c r="C74" s="246"/>
      <c r="D74" s="243"/>
      <c r="E74" s="274"/>
      <c r="F74" s="275"/>
      <c r="G74" s="12" t="s">
        <v>701</v>
      </c>
      <c r="H74" s="12" t="s">
        <v>19</v>
      </c>
      <c r="I74" s="12" t="s">
        <v>20</v>
      </c>
      <c r="J74" s="272"/>
      <c r="K74" s="274"/>
    </row>
    <row r="75" spans="2:11" ht="22.15" customHeight="1" x14ac:dyDescent="0.35">
      <c r="B75" s="243"/>
      <c r="C75" s="246"/>
      <c r="D75" s="243"/>
      <c r="E75" s="274" t="s">
        <v>15</v>
      </c>
      <c r="F75" s="275" t="s">
        <v>31</v>
      </c>
      <c r="G75" s="24">
        <v>73.099999999999994</v>
      </c>
      <c r="H75" s="24">
        <v>73.099999999999994</v>
      </c>
      <c r="I75" s="24">
        <v>74.599999999999994</v>
      </c>
      <c r="J75" s="256"/>
      <c r="K75" s="267" t="s">
        <v>186</v>
      </c>
    </row>
    <row r="76" spans="2:11" ht="40.5" customHeight="1" x14ac:dyDescent="0.35">
      <c r="B76" s="243"/>
      <c r="C76" s="246"/>
      <c r="D76" s="243"/>
      <c r="E76" s="274"/>
      <c r="F76" s="275"/>
      <c r="G76" s="12" t="s">
        <v>18</v>
      </c>
      <c r="H76" s="12" t="s">
        <v>19</v>
      </c>
      <c r="I76" s="12" t="s">
        <v>20</v>
      </c>
      <c r="J76" s="272"/>
      <c r="K76" s="267"/>
    </row>
    <row r="77" spans="2:11" ht="22.15" customHeight="1" x14ac:dyDescent="0.35">
      <c r="B77" s="243"/>
      <c r="C77" s="246"/>
      <c r="D77" s="243"/>
      <c r="E77" s="274" t="s">
        <v>15</v>
      </c>
      <c r="F77" s="275" t="s">
        <v>32</v>
      </c>
      <c r="G77" s="24">
        <v>58.5</v>
      </c>
      <c r="H77" s="24">
        <v>58.8</v>
      </c>
      <c r="I77" s="24">
        <v>61.8</v>
      </c>
      <c r="J77" s="256"/>
      <c r="K77" s="267"/>
    </row>
    <row r="78" spans="2:11" ht="60.65" customHeight="1" x14ac:dyDescent="0.35">
      <c r="B78" s="243"/>
      <c r="C78" s="246"/>
      <c r="D78" s="243"/>
      <c r="E78" s="274"/>
      <c r="F78" s="275"/>
      <c r="G78" s="12" t="s">
        <v>18</v>
      </c>
      <c r="H78" s="12" t="s">
        <v>19</v>
      </c>
      <c r="I78" s="12" t="s">
        <v>20</v>
      </c>
      <c r="J78" s="272"/>
      <c r="K78" s="267"/>
    </row>
    <row r="79" spans="2:11" ht="22.15" customHeight="1" x14ac:dyDescent="0.35">
      <c r="B79" s="243"/>
      <c r="C79" s="246"/>
      <c r="D79" s="243"/>
      <c r="E79" s="274" t="s">
        <v>15</v>
      </c>
      <c r="F79" s="275" t="s">
        <v>593</v>
      </c>
      <c r="G79" s="24">
        <v>2.37</v>
      </c>
      <c r="H79" s="24">
        <v>2.37</v>
      </c>
      <c r="I79" s="24">
        <v>2.36</v>
      </c>
      <c r="J79" s="267" t="s">
        <v>161</v>
      </c>
      <c r="K79" s="267" t="s">
        <v>594</v>
      </c>
    </row>
    <row r="80" spans="2:11" ht="110.65" customHeight="1" x14ac:dyDescent="0.35">
      <c r="B80" s="243"/>
      <c r="C80" s="246"/>
      <c r="D80" s="243"/>
      <c r="E80" s="274"/>
      <c r="F80" s="275"/>
      <c r="G80" s="12" t="s">
        <v>21</v>
      </c>
      <c r="H80" s="12" t="s">
        <v>19</v>
      </c>
      <c r="I80" s="12" t="s">
        <v>20</v>
      </c>
      <c r="J80" s="267"/>
      <c r="K80" s="267"/>
    </row>
    <row r="81" spans="2:11" ht="22.15" customHeight="1" x14ac:dyDescent="0.35">
      <c r="B81" s="243"/>
      <c r="C81" s="246"/>
      <c r="D81" s="243"/>
      <c r="E81" s="274" t="s">
        <v>15</v>
      </c>
      <c r="F81" s="275" t="s">
        <v>181</v>
      </c>
      <c r="G81" s="24">
        <v>40</v>
      </c>
      <c r="H81" s="24">
        <v>35</v>
      </c>
      <c r="I81" s="24">
        <v>8</v>
      </c>
      <c r="J81" s="282"/>
      <c r="K81" s="267" t="s">
        <v>17</v>
      </c>
    </row>
    <row r="82" spans="2:11" ht="22.15" customHeight="1" x14ac:dyDescent="0.35">
      <c r="B82" s="243"/>
      <c r="C82" s="246"/>
      <c r="D82" s="243"/>
      <c r="E82" s="274"/>
      <c r="F82" s="275"/>
      <c r="G82" s="12" t="s">
        <v>18</v>
      </c>
      <c r="H82" s="12" t="s">
        <v>19</v>
      </c>
      <c r="I82" s="12" t="s">
        <v>20</v>
      </c>
      <c r="J82" s="282"/>
      <c r="K82" s="267"/>
    </row>
    <row r="83" spans="2:11" ht="22.15" customHeight="1" x14ac:dyDescent="0.35">
      <c r="B83" s="243"/>
      <c r="C83" s="246"/>
      <c r="D83" s="243"/>
      <c r="E83" s="274" t="s">
        <v>15</v>
      </c>
      <c r="F83" s="275" t="s">
        <v>182</v>
      </c>
      <c r="G83" s="24">
        <v>53</v>
      </c>
      <c r="H83" s="24">
        <v>54</v>
      </c>
      <c r="I83" s="24">
        <v>57</v>
      </c>
      <c r="J83" s="282"/>
      <c r="K83" s="267"/>
    </row>
    <row r="84" spans="2:11" ht="28.5" customHeight="1" x14ac:dyDescent="0.35">
      <c r="B84" s="243"/>
      <c r="C84" s="246"/>
      <c r="D84" s="243"/>
      <c r="E84" s="274"/>
      <c r="F84" s="275"/>
      <c r="G84" s="12" t="s">
        <v>18</v>
      </c>
      <c r="H84" s="12" t="s">
        <v>19</v>
      </c>
      <c r="I84" s="12" t="s">
        <v>20</v>
      </c>
      <c r="J84" s="282"/>
      <c r="K84" s="267"/>
    </row>
    <row r="85" spans="2:11" ht="22.15" customHeight="1" x14ac:dyDescent="0.35">
      <c r="B85" s="243"/>
      <c r="C85" s="246"/>
      <c r="D85" s="243"/>
      <c r="E85" s="274" t="s">
        <v>15</v>
      </c>
      <c r="F85" s="275" t="s">
        <v>515</v>
      </c>
      <c r="G85" s="24">
        <v>71</v>
      </c>
      <c r="H85" s="24">
        <v>71</v>
      </c>
      <c r="I85" s="24">
        <v>70</v>
      </c>
      <c r="J85" s="282"/>
      <c r="K85" s="283" t="s">
        <v>183</v>
      </c>
    </row>
    <row r="86" spans="2:11" ht="90" customHeight="1" x14ac:dyDescent="0.35">
      <c r="B86" s="243"/>
      <c r="C86" s="246"/>
      <c r="D86" s="243"/>
      <c r="E86" s="274"/>
      <c r="F86" s="275"/>
      <c r="G86" s="12" t="s">
        <v>21</v>
      </c>
      <c r="H86" s="12" t="s">
        <v>19</v>
      </c>
      <c r="I86" s="12" t="s">
        <v>20</v>
      </c>
      <c r="J86" s="282"/>
      <c r="K86" s="283"/>
    </row>
    <row r="87" spans="2:11" s="227" customFormat="1" ht="31.5" customHeight="1" x14ac:dyDescent="0.35">
      <c r="B87" s="243"/>
      <c r="C87" s="246"/>
      <c r="D87" s="243"/>
      <c r="E87" s="274" t="s">
        <v>15</v>
      </c>
      <c r="F87" s="245" t="s">
        <v>516</v>
      </c>
      <c r="G87" s="53" t="s">
        <v>521</v>
      </c>
      <c r="H87" s="53" t="s">
        <v>16</v>
      </c>
      <c r="I87" s="24">
        <v>7.88</v>
      </c>
      <c r="J87" s="280"/>
      <c r="K87" s="284"/>
    </row>
    <row r="88" spans="2:11" s="227" customFormat="1" ht="22.15" customHeight="1" x14ac:dyDescent="0.35">
      <c r="B88" s="243"/>
      <c r="C88" s="246"/>
      <c r="D88" s="243"/>
      <c r="E88" s="274"/>
      <c r="F88" s="247"/>
      <c r="G88" s="36" t="s">
        <v>19</v>
      </c>
      <c r="H88" s="36"/>
      <c r="I88" s="12" t="s">
        <v>20</v>
      </c>
      <c r="J88" s="281"/>
      <c r="K88" s="285"/>
    </row>
    <row r="89" spans="2:11" s="227" customFormat="1" ht="30" customHeight="1" x14ac:dyDescent="0.35">
      <c r="B89" s="243"/>
      <c r="C89" s="246"/>
      <c r="D89" s="243"/>
      <c r="E89" s="274" t="s">
        <v>15</v>
      </c>
      <c r="F89" s="245" t="s">
        <v>517</v>
      </c>
      <c r="G89" s="55" t="s">
        <v>520</v>
      </c>
      <c r="H89" s="55" t="s">
        <v>16</v>
      </c>
      <c r="I89" s="24">
        <v>35</v>
      </c>
      <c r="J89" s="280"/>
      <c r="K89" s="245"/>
    </row>
    <row r="90" spans="2:11" s="227" customFormat="1" ht="31.9" customHeight="1" x14ac:dyDescent="0.35">
      <c r="B90" s="243"/>
      <c r="C90" s="246"/>
      <c r="D90" s="243"/>
      <c r="E90" s="274"/>
      <c r="F90" s="247"/>
      <c r="G90" s="12" t="s">
        <v>25</v>
      </c>
      <c r="H90" s="12"/>
      <c r="I90" s="12" t="s">
        <v>20</v>
      </c>
      <c r="J90" s="281"/>
      <c r="K90" s="247"/>
    </row>
    <row r="91" spans="2:11" s="227" customFormat="1" ht="35.65" customHeight="1" x14ac:dyDescent="0.35">
      <c r="B91" s="243"/>
      <c r="C91" s="246"/>
      <c r="D91" s="243"/>
      <c r="E91" s="274" t="s">
        <v>15</v>
      </c>
      <c r="F91" s="245" t="s">
        <v>518</v>
      </c>
      <c r="G91" s="53" t="s">
        <v>519</v>
      </c>
      <c r="H91" s="53" t="s">
        <v>16</v>
      </c>
      <c r="I91" s="233">
        <v>40</v>
      </c>
      <c r="J91" s="280"/>
      <c r="K91" s="245" t="s">
        <v>514</v>
      </c>
    </row>
    <row r="92" spans="2:11" s="227" customFormat="1" ht="34.15" customHeight="1" x14ac:dyDescent="0.35">
      <c r="B92" s="244"/>
      <c r="C92" s="247"/>
      <c r="D92" s="244"/>
      <c r="E92" s="274"/>
      <c r="F92" s="247"/>
      <c r="G92" s="36" t="s">
        <v>25</v>
      </c>
      <c r="H92" s="36"/>
      <c r="I92" s="36" t="s">
        <v>20</v>
      </c>
      <c r="J92" s="281"/>
      <c r="K92" s="247"/>
    </row>
    <row r="93" spans="2:11" ht="23.15" customHeight="1" x14ac:dyDescent="0.35">
      <c r="B93" s="248" t="s">
        <v>187</v>
      </c>
      <c r="C93" s="245" t="s">
        <v>189</v>
      </c>
      <c r="D93" s="248" t="s">
        <v>191</v>
      </c>
      <c r="E93" s="274" t="s">
        <v>24</v>
      </c>
      <c r="F93" s="245" t="s">
        <v>193</v>
      </c>
      <c r="G93" s="24">
        <v>0</v>
      </c>
      <c r="H93" s="24">
        <v>0</v>
      </c>
      <c r="I93" s="24">
        <v>500</v>
      </c>
      <c r="J93" s="288"/>
      <c r="K93" s="286"/>
    </row>
    <row r="94" spans="2:11" ht="44.15" customHeight="1" x14ac:dyDescent="0.35">
      <c r="B94" s="249"/>
      <c r="C94" s="246"/>
      <c r="D94" s="249"/>
      <c r="E94" s="274"/>
      <c r="F94" s="247"/>
      <c r="G94" s="36" t="s">
        <v>21</v>
      </c>
      <c r="H94" s="36" t="s">
        <v>25</v>
      </c>
      <c r="I94" s="36" t="s">
        <v>26</v>
      </c>
      <c r="J94" s="289"/>
      <c r="K94" s="287"/>
    </row>
    <row r="95" spans="2:11" ht="23.15" customHeight="1" x14ac:dyDescent="0.35">
      <c r="B95" s="248" t="s">
        <v>188</v>
      </c>
      <c r="C95" s="245" t="s">
        <v>190</v>
      </c>
      <c r="D95" s="248" t="s">
        <v>192</v>
      </c>
      <c r="E95" s="274" t="s">
        <v>24</v>
      </c>
      <c r="F95" s="245" t="s">
        <v>509</v>
      </c>
      <c r="G95" s="24">
        <v>0</v>
      </c>
      <c r="H95" s="89">
        <v>0</v>
      </c>
      <c r="I95" s="24" t="s">
        <v>510</v>
      </c>
      <c r="J95" s="290"/>
      <c r="K95" s="286"/>
    </row>
    <row r="96" spans="2:11" ht="44.65" customHeight="1" x14ac:dyDescent="0.35">
      <c r="B96" s="249"/>
      <c r="C96" s="246"/>
      <c r="D96" s="249"/>
      <c r="E96" s="274"/>
      <c r="F96" s="247"/>
      <c r="G96" s="36" t="s">
        <v>21</v>
      </c>
      <c r="H96" s="90" t="s">
        <v>25</v>
      </c>
      <c r="I96" s="12" t="s">
        <v>26</v>
      </c>
      <c r="J96" s="291"/>
      <c r="K96" s="287"/>
    </row>
    <row r="97" spans="2:11" ht="21.4" customHeight="1" x14ac:dyDescent="0.35">
      <c r="B97" s="249"/>
      <c r="C97" s="246"/>
      <c r="D97" s="249"/>
      <c r="E97" s="274" t="s">
        <v>24</v>
      </c>
      <c r="F97" s="245" t="s">
        <v>511</v>
      </c>
      <c r="G97" s="24">
        <v>0</v>
      </c>
      <c r="H97" s="24">
        <v>0</v>
      </c>
      <c r="I97" s="53" t="s">
        <v>512</v>
      </c>
      <c r="J97" s="87"/>
      <c r="K97" s="88"/>
    </row>
    <row r="98" spans="2:11" ht="30.4" customHeight="1" x14ac:dyDescent="0.35">
      <c r="B98" s="249"/>
      <c r="C98" s="246"/>
      <c r="D98" s="249"/>
      <c r="E98" s="274"/>
      <c r="F98" s="247"/>
      <c r="G98" s="36" t="s">
        <v>21</v>
      </c>
      <c r="H98" s="36" t="s">
        <v>25</v>
      </c>
      <c r="I98" s="12" t="s">
        <v>26</v>
      </c>
      <c r="J98" s="87"/>
      <c r="K98" s="88"/>
    </row>
    <row r="99" spans="2:11" ht="23.15" customHeight="1" x14ac:dyDescent="0.35">
      <c r="B99" s="249"/>
      <c r="C99" s="246"/>
      <c r="D99" s="249"/>
      <c r="E99" s="274" t="s">
        <v>24</v>
      </c>
      <c r="F99" s="245" t="s">
        <v>194</v>
      </c>
      <c r="G99" s="24">
        <v>0</v>
      </c>
      <c r="H99" s="24">
        <v>0</v>
      </c>
      <c r="I99" s="29">
        <v>20123</v>
      </c>
      <c r="J99" s="288"/>
      <c r="K99" s="286"/>
    </row>
    <row r="100" spans="2:11" ht="23.15" customHeight="1" x14ac:dyDescent="0.35">
      <c r="B100" s="249"/>
      <c r="C100" s="246"/>
      <c r="D100" s="249"/>
      <c r="E100" s="274"/>
      <c r="F100" s="247"/>
      <c r="G100" s="36" t="s">
        <v>21</v>
      </c>
      <c r="H100" s="36" t="s">
        <v>25</v>
      </c>
      <c r="I100" s="36" t="s">
        <v>26</v>
      </c>
      <c r="J100" s="289"/>
      <c r="K100" s="287"/>
    </row>
    <row r="101" spans="2:11" ht="23.15" customHeight="1" x14ac:dyDescent="0.35">
      <c r="B101" s="249"/>
      <c r="C101" s="246"/>
      <c r="D101" s="249"/>
      <c r="E101" s="274" t="s">
        <v>24</v>
      </c>
      <c r="F101" s="245" t="s">
        <v>195</v>
      </c>
      <c r="G101" s="24">
        <v>0</v>
      </c>
      <c r="H101" s="24">
        <v>0</v>
      </c>
      <c r="I101" s="24">
        <v>872</v>
      </c>
      <c r="J101" s="288"/>
      <c r="K101" s="286"/>
    </row>
    <row r="102" spans="2:11" ht="23.15" customHeight="1" x14ac:dyDescent="0.35">
      <c r="B102" s="249"/>
      <c r="C102" s="246"/>
      <c r="D102" s="249"/>
      <c r="E102" s="274"/>
      <c r="F102" s="247"/>
      <c r="G102" s="36" t="s">
        <v>21</v>
      </c>
      <c r="H102" s="36" t="s">
        <v>25</v>
      </c>
      <c r="I102" s="36" t="s">
        <v>26</v>
      </c>
      <c r="J102" s="289"/>
      <c r="K102" s="287"/>
    </row>
    <row r="103" spans="2:11" ht="23.15" customHeight="1" x14ac:dyDescent="0.35">
      <c r="B103" s="249"/>
      <c r="C103" s="246"/>
      <c r="D103" s="249"/>
      <c r="E103" s="274" t="s">
        <v>24</v>
      </c>
      <c r="F103" s="245" t="s">
        <v>196</v>
      </c>
      <c r="G103" s="24">
        <v>0</v>
      </c>
      <c r="H103" s="24">
        <v>0</v>
      </c>
      <c r="I103" s="24">
        <v>3050</v>
      </c>
      <c r="J103" s="288"/>
      <c r="K103" s="286"/>
    </row>
    <row r="104" spans="2:11" ht="23.15" customHeight="1" x14ac:dyDescent="0.35">
      <c r="B104" s="249"/>
      <c r="C104" s="246"/>
      <c r="D104" s="249"/>
      <c r="E104" s="274"/>
      <c r="F104" s="247"/>
      <c r="G104" s="36" t="s">
        <v>141</v>
      </c>
      <c r="H104" s="36" t="s">
        <v>25</v>
      </c>
      <c r="I104" s="36" t="s">
        <v>26</v>
      </c>
      <c r="J104" s="289"/>
      <c r="K104" s="287"/>
    </row>
    <row r="105" spans="2:11" ht="16.399999999999999" customHeight="1" x14ac:dyDescent="0.35">
      <c r="B105" s="249"/>
      <c r="C105" s="246"/>
      <c r="D105" s="249"/>
      <c r="E105" s="274" t="s">
        <v>24</v>
      </c>
      <c r="F105" s="275" t="s">
        <v>197</v>
      </c>
      <c r="G105" s="24">
        <v>0</v>
      </c>
      <c r="H105" s="24">
        <v>0</v>
      </c>
      <c r="I105" s="29">
        <v>2368</v>
      </c>
      <c r="J105" s="292"/>
      <c r="K105" s="293"/>
    </row>
    <row r="106" spans="2:11" s="227" customFormat="1" ht="24.4" customHeight="1" x14ac:dyDescent="0.35">
      <c r="B106" s="249"/>
      <c r="C106" s="246"/>
      <c r="D106" s="249"/>
      <c r="E106" s="274"/>
      <c r="F106" s="275"/>
      <c r="G106" s="36" t="s">
        <v>21</v>
      </c>
      <c r="H106" s="36" t="s">
        <v>25</v>
      </c>
      <c r="I106" s="36" t="s">
        <v>26</v>
      </c>
      <c r="J106" s="292"/>
      <c r="K106" s="293"/>
    </row>
    <row r="107" spans="2:11" s="227" customFormat="1" ht="17.649999999999999" customHeight="1" x14ac:dyDescent="0.35">
      <c r="B107" s="249"/>
      <c r="C107" s="246"/>
      <c r="D107" s="249"/>
      <c r="E107" s="248" t="s">
        <v>24</v>
      </c>
      <c r="F107" s="245" t="s">
        <v>136</v>
      </c>
      <c r="G107" s="80">
        <v>0</v>
      </c>
      <c r="H107" s="80">
        <v>0</v>
      </c>
      <c r="I107" s="80">
        <v>2</v>
      </c>
      <c r="J107" s="292"/>
      <c r="K107" s="293"/>
    </row>
    <row r="108" spans="2:11" s="227" customFormat="1" ht="32.65" customHeight="1" x14ac:dyDescent="0.35">
      <c r="B108" s="249"/>
      <c r="C108" s="246"/>
      <c r="D108" s="249"/>
      <c r="E108" s="250"/>
      <c r="F108" s="247"/>
      <c r="G108" s="12" t="s">
        <v>21</v>
      </c>
      <c r="H108" s="12" t="s">
        <v>25</v>
      </c>
      <c r="I108" s="12" t="s">
        <v>26</v>
      </c>
      <c r="J108" s="292"/>
      <c r="K108" s="293"/>
    </row>
    <row r="109" spans="2:11" s="227" customFormat="1" ht="17.649999999999999" customHeight="1" x14ac:dyDescent="0.35">
      <c r="B109" s="249"/>
      <c r="C109" s="246"/>
      <c r="D109" s="249"/>
      <c r="E109" s="248" t="s">
        <v>24</v>
      </c>
      <c r="F109" s="245" t="s">
        <v>703</v>
      </c>
      <c r="G109" s="80">
        <v>0</v>
      </c>
      <c r="H109" s="80" t="s">
        <v>16</v>
      </c>
      <c r="I109" s="80">
        <v>4</v>
      </c>
      <c r="J109" s="292"/>
      <c r="K109" s="293"/>
    </row>
    <row r="110" spans="2:11" s="227" customFormat="1" ht="93" customHeight="1" x14ac:dyDescent="0.35">
      <c r="B110" s="249"/>
      <c r="C110" s="246"/>
      <c r="D110" s="249"/>
      <c r="E110" s="250"/>
      <c r="F110" s="247"/>
      <c r="G110" s="12" t="s">
        <v>19</v>
      </c>
      <c r="H110" s="12"/>
      <c r="I110" s="12" t="s">
        <v>20</v>
      </c>
      <c r="J110" s="292"/>
      <c r="K110" s="293"/>
    </row>
    <row r="111" spans="2:11" s="227" customFormat="1" ht="17.649999999999999" customHeight="1" x14ac:dyDescent="0.35">
      <c r="B111" s="249"/>
      <c r="C111" s="246"/>
      <c r="D111" s="249"/>
      <c r="E111" s="248" t="s">
        <v>24</v>
      </c>
      <c r="F111" s="245" t="s">
        <v>592</v>
      </c>
      <c r="G111" s="80">
        <v>0</v>
      </c>
      <c r="H111" s="80" t="s">
        <v>16</v>
      </c>
      <c r="I111" s="232">
        <v>1673</v>
      </c>
      <c r="J111" s="292"/>
      <c r="K111" s="293"/>
    </row>
    <row r="112" spans="2:11" s="227" customFormat="1" ht="77.650000000000006" customHeight="1" x14ac:dyDescent="0.35">
      <c r="B112" s="250"/>
      <c r="C112" s="247"/>
      <c r="D112" s="250"/>
      <c r="E112" s="250"/>
      <c r="F112" s="247"/>
      <c r="G112" s="12" t="s">
        <v>19</v>
      </c>
      <c r="H112" s="12"/>
      <c r="I112" s="12" t="s">
        <v>20</v>
      </c>
      <c r="J112" s="292"/>
      <c r="K112" s="293"/>
    </row>
    <row r="114" spans="2:3" s="227" customFormat="1" ht="16.5" x14ac:dyDescent="0.35">
      <c r="B114" s="82">
        <v>114</v>
      </c>
      <c r="C114" s="61" t="s">
        <v>483</v>
      </c>
    </row>
    <row r="115" spans="2:3" s="227" customFormat="1" ht="16.5" x14ac:dyDescent="0.35">
      <c r="B115" s="82">
        <v>115</v>
      </c>
      <c r="C115" s="61" t="s">
        <v>483</v>
      </c>
    </row>
    <row r="116" spans="2:3" s="227" customFormat="1" ht="16.5" x14ac:dyDescent="0.35">
      <c r="B116" s="82">
        <v>116</v>
      </c>
      <c r="C116" s="61" t="s">
        <v>484</v>
      </c>
    </row>
    <row r="117" spans="2:3" s="227" customFormat="1" ht="16.5" x14ac:dyDescent="0.35">
      <c r="B117" s="82">
        <v>117</v>
      </c>
      <c r="C117" s="61" t="s">
        <v>485</v>
      </c>
    </row>
    <row r="118" spans="2:3" s="227" customFormat="1" ht="16.5" x14ac:dyDescent="0.35">
      <c r="B118" s="82">
        <v>118</v>
      </c>
      <c r="C118" s="61" t="s">
        <v>486</v>
      </c>
    </row>
    <row r="119" spans="2:3" s="227" customFormat="1" ht="16.5" x14ac:dyDescent="0.35">
      <c r="B119" s="82">
        <v>119</v>
      </c>
      <c r="C119" s="61" t="s">
        <v>707</v>
      </c>
    </row>
    <row r="120" spans="2:3" s="227" customFormat="1" ht="16.5" x14ac:dyDescent="0.35">
      <c r="B120" s="82">
        <v>120</v>
      </c>
      <c r="C120" s="61" t="s">
        <v>708</v>
      </c>
    </row>
    <row r="121" spans="2:3" s="227" customFormat="1" ht="16.5" x14ac:dyDescent="0.35">
      <c r="B121" s="82">
        <v>121</v>
      </c>
      <c r="C121" s="61" t="s">
        <v>483</v>
      </c>
    </row>
    <row r="122" spans="2:3" s="227" customFormat="1" ht="16.5" x14ac:dyDescent="0.35">
      <c r="B122" s="82">
        <v>122</v>
      </c>
      <c r="C122" s="61" t="s">
        <v>499</v>
      </c>
    </row>
    <row r="123" spans="2:3" s="227" customFormat="1" ht="16.5" x14ac:dyDescent="0.35">
      <c r="B123" s="82">
        <v>123</v>
      </c>
      <c r="C123" s="61" t="s">
        <v>500</v>
      </c>
    </row>
    <row r="124" spans="2:3" s="227" customFormat="1" ht="16.5" x14ac:dyDescent="0.35">
      <c r="B124" s="82">
        <v>124</v>
      </c>
      <c r="C124" s="83" t="s">
        <v>501</v>
      </c>
    </row>
    <row r="125" spans="2:3" s="227" customFormat="1" ht="16.5" x14ac:dyDescent="0.35">
      <c r="B125" s="82">
        <v>125</v>
      </c>
      <c r="C125" s="83" t="s">
        <v>502</v>
      </c>
    </row>
    <row r="126" spans="2:3" s="227" customFormat="1" ht="16.5" x14ac:dyDescent="0.35">
      <c r="B126" s="82">
        <v>126</v>
      </c>
      <c r="C126" s="61" t="s">
        <v>504</v>
      </c>
    </row>
    <row r="127" spans="2:3" s="227" customFormat="1" ht="16.5" x14ac:dyDescent="0.35">
      <c r="B127" s="82">
        <v>127</v>
      </c>
      <c r="C127" s="61" t="s">
        <v>506</v>
      </c>
    </row>
    <row r="128" spans="2:3" s="227" customFormat="1" ht="16.5" x14ac:dyDescent="0.35">
      <c r="B128" s="82">
        <v>128</v>
      </c>
      <c r="C128" s="61" t="s">
        <v>507</v>
      </c>
    </row>
    <row r="129" spans="2:3" s="227" customFormat="1" ht="16.5" x14ac:dyDescent="0.35">
      <c r="B129" s="82">
        <v>129</v>
      </c>
      <c r="C129" s="231" t="s">
        <v>702</v>
      </c>
    </row>
    <row r="130" spans="2:3" s="227" customFormat="1" ht="16.5" x14ac:dyDescent="0.35">
      <c r="B130" s="82">
        <v>130</v>
      </c>
      <c r="C130" s="61" t="s">
        <v>513</v>
      </c>
    </row>
    <row r="131" spans="2:3" ht="16.5" x14ac:dyDescent="0.35">
      <c r="B131" s="82"/>
    </row>
    <row r="132" spans="2:3" ht="16.5" x14ac:dyDescent="0.35">
      <c r="B132" s="82"/>
    </row>
  </sheetData>
  <mergeCells count="221">
    <mergeCell ref="E99:E100"/>
    <mergeCell ref="F99:F100"/>
    <mergeCell ref="J99:J100"/>
    <mergeCell ref="K99:K100"/>
    <mergeCell ref="E111:E112"/>
    <mergeCell ref="F111:F112"/>
    <mergeCell ref="E105:E106"/>
    <mergeCell ref="F105:F106"/>
    <mergeCell ref="J105:J106"/>
    <mergeCell ref="K105:K106"/>
    <mergeCell ref="E107:E108"/>
    <mergeCell ref="F107:F108"/>
    <mergeCell ref="J107:J112"/>
    <mergeCell ref="K107:K112"/>
    <mergeCell ref="E109:E110"/>
    <mergeCell ref="F109:F110"/>
    <mergeCell ref="K93:K94"/>
    <mergeCell ref="E93:E94"/>
    <mergeCell ref="F93:F94"/>
    <mergeCell ref="B95:B112"/>
    <mergeCell ref="C95:C112"/>
    <mergeCell ref="D95:D112"/>
    <mergeCell ref="E95:E96"/>
    <mergeCell ref="F95:F96"/>
    <mergeCell ref="B93:B94"/>
    <mergeCell ref="C93:C94"/>
    <mergeCell ref="D93:D94"/>
    <mergeCell ref="J93:J94"/>
    <mergeCell ref="E101:E102"/>
    <mergeCell ref="F101:F102"/>
    <mergeCell ref="J101:J102"/>
    <mergeCell ref="K101:K102"/>
    <mergeCell ref="E103:E104"/>
    <mergeCell ref="F103:F104"/>
    <mergeCell ref="J103:J104"/>
    <mergeCell ref="K103:K104"/>
    <mergeCell ref="J95:J96"/>
    <mergeCell ref="K95:K96"/>
    <mergeCell ref="E97:E98"/>
    <mergeCell ref="F97:F98"/>
    <mergeCell ref="K89:K90"/>
    <mergeCell ref="E91:E92"/>
    <mergeCell ref="F91:F92"/>
    <mergeCell ref="J91:J92"/>
    <mergeCell ref="K91:K92"/>
    <mergeCell ref="F85:F86"/>
    <mergeCell ref="J85:J86"/>
    <mergeCell ref="K85:K86"/>
    <mergeCell ref="E87:E88"/>
    <mergeCell ref="F87:F88"/>
    <mergeCell ref="J87:J88"/>
    <mergeCell ref="K87:K88"/>
    <mergeCell ref="K79:K80"/>
    <mergeCell ref="E81:E82"/>
    <mergeCell ref="F81:F82"/>
    <mergeCell ref="J81:J82"/>
    <mergeCell ref="K81:K84"/>
    <mergeCell ref="E83:E84"/>
    <mergeCell ref="F83:F84"/>
    <mergeCell ref="J83:J84"/>
    <mergeCell ref="K73:K74"/>
    <mergeCell ref="E75:E76"/>
    <mergeCell ref="F75:F76"/>
    <mergeCell ref="J75:J76"/>
    <mergeCell ref="K75:K78"/>
    <mergeCell ref="E77:E78"/>
    <mergeCell ref="F77:F78"/>
    <mergeCell ref="J77:J78"/>
    <mergeCell ref="B73:B92"/>
    <mergeCell ref="C73:C92"/>
    <mergeCell ref="D73:D92"/>
    <mergeCell ref="E73:E74"/>
    <mergeCell ref="F73:F74"/>
    <mergeCell ref="J73:J74"/>
    <mergeCell ref="E79:E80"/>
    <mergeCell ref="F79:F80"/>
    <mergeCell ref="J79:J80"/>
    <mergeCell ref="E85:E86"/>
    <mergeCell ref="E89:E90"/>
    <mergeCell ref="F89:F90"/>
    <mergeCell ref="J89:J90"/>
    <mergeCell ref="K69:K70"/>
    <mergeCell ref="B71:B72"/>
    <mergeCell ref="C71:C72"/>
    <mergeCell ref="D71:D72"/>
    <mergeCell ref="E71:E72"/>
    <mergeCell ref="F71:F72"/>
    <mergeCell ref="J71:J72"/>
    <mergeCell ref="K71:K72"/>
    <mergeCell ref="E67:E68"/>
    <mergeCell ref="F67:F68"/>
    <mergeCell ref="G67:G68"/>
    <mergeCell ref="E69:E70"/>
    <mergeCell ref="F69:F70"/>
    <mergeCell ref="J69:J70"/>
    <mergeCell ref="B43:B70"/>
    <mergeCell ref="C43:C70"/>
    <mergeCell ref="D43:D70"/>
    <mergeCell ref="E63:E64"/>
    <mergeCell ref="F63:F64"/>
    <mergeCell ref="J63:J64"/>
    <mergeCell ref="K63:K64"/>
    <mergeCell ref="E65:E66"/>
    <mergeCell ref="F65:F66"/>
    <mergeCell ref="J65:J66"/>
    <mergeCell ref="K65:K66"/>
    <mergeCell ref="E59:E60"/>
    <mergeCell ref="F59:F60"/>
    <mergeCell ref="J59:J60"/>
    <mergeCell ref="K59:K60"/>
    <mergeCell ref="E61:E62"/>
    <mergeCell ref="F61:F62"/>
    <mergeCell ref="F55:F56"/>
    <mergeCell ref="J55:J56"/>
    <mergeCell ref="K55:K56"/>
    <mergeCell ref="E57:E58"/>
    <mergeCell ref="F57:F58"/>
    <mergeCell ref="J57:J58"/>
    <mergeCell ref="K57:K58"/>
    <mergeCell ref="E55:E56"/>
    <mergeCell ref="K49:K50"/>
    <mergeCell ref="E51:E52"/>
    <mergeCell ref="F51:F52"/>
    <mergeCell ref="J51:J52"/>
    <mergeCell ref="K51:K52"/>
    <mergeCell ref="E53:E54"/>
    <mergeCell ref="F53:F54"/>
    <mergeCell ref="J53:J54"/>
    <mergeCell ref="K53:K54"/>
    <mergeCell ref="E49:E50"/>
    <mergeCell ref="F49:F50"/>
    <mergeCell ref="J49:J50"/>
    <mergeCell ref="K43:K44"/>
    <mergeCell ref="E45:E46"/>
    <mergeCell ref="F45:F46"/>
    <mergeCell ref="J45:J46"/>
    <mergeCell ref="K45:K46"/>
    <mergeCell ref="E47:E48"/>
    <mergeCell ref="F47:F48"/>
    <mergeCell ref="J47:J48"/>
    <mergeCell ref="K47:K48"/>
    <mergeCell ref="E43:E44"/>
    <mergeCell ref="F43:F44"/>
    <mergeCell ref="J43:J44"/>
    <mergeCell ref="K39:K40"/>
    <mergeCell ref="E41:E42"/>
    <mergeCell ref="F41:F42"/>
    <mergeCell ref="J41:J42"/>
    <mergeCell ref="K41:K42"/>
    <mergeCell ref="K33:K34"/>
    <mergeCell ref="E35:E36"/>
    <mergeCell ref="F35:F36"/>
    <mergeCell ref="J35:J36"/>
    <mergeCell ref="K35:K36"/>
    <mergeCell ref="E37:E38"/>
    <mergeCell ref="F37:F38"/>
    <mergeCell ref="J37:J38"/>
    <mergeCell ref="K37:K38"/>
    <mergeCell ref="K27:K28"/>
    <mergeCell ref="E29:E30"/>
    <mergeCell ref="F29:F30"/>
    <mergeCell ref="J29:J30"/>
    <mergeCell ref="K29:K30"/>
    <mergeCell ref="E31:E32"/>
    <mergeCell ref="F31:F32"/>
    <mergeCell ref="J31:J32"/>
    <mergeCell ref="K31:K32"/>
    <mergeCell ref="B27:B42"/>
    <mergeCell ref="C27:C42"/>
    <mergeCell ref="D27:D42"/>
    <mergeCell ref="E27:E28"/>
    <mergeCell ref="F27:F28"/>
    <mergeCell ref="J27:J28"/>
    <mergeCell ref="E33:E34"/>
    <mergeCell ref="F33:F34"/>
    <mergeCell ref="J33:J34"/>
    <mergeCell ref="E39:E40"/>
    <mergeCell ref="F39:F40"/>
    <mergeCell ref="J39:J40"/>
    <mergeCell ref="F23:F24"/>
    <mergeCell ref="J23:J24"/>
    <mergeCell ref="K23:K24"/>
    <mergeCell ref="E25:E26"/>
    <mergeCell ref="F25:F26"/>
    <mergeCell ref="E19:E20"/>
    <mergeCell ref="F19:F20"/>
    <mergeCell ref="J19:J20"/>
    <mergeCell ref="K19:K20"/>
    <mergeCell ref="B21:B26"/>
    <mergeCell ref="C21:C26"/>
    <mergeCell ref="D21:D26"/>
    <mergeCell ref="E21:E22"/>
    <mergeCell ref="F21:F22"/>
    <mergeCell ref="J21:J22"/>
    <mergeCell ref="K13:K16"/>
    <mergeCell ref="E15:E16"/>
    <mergeCell ref="F15:F16"/>
    <mergeCell ref="B17:B20"/>
    <mergeCell ref="C17:C20"/>
    <mergeCell ref="D17:D20"/>
    <mergeCell ref="E17:E18"/>
    <mergeCell ref="F17:F18"/>
    <mergeCell ref="J17:J18"/>
    <mergeCell ref="K17:K18"/>
    <mergeCell ref="B13:B16"/>
    <mergeCell ref="C13:C16"/>
    <mergeCell ref="D13:D16"/>
    <mergeCell ref="E13:E14"/>
    <mergeCell ref="F13:F14"/>
    <mergeCell ref="J13:J16"/>
    <mergeCell ref="K21:K22"/>
    <mergeCell ref="E23:E24"/>
    <mergeCell ref="B6:K6"/>
    <mergeCell ref="B7:K7"/>
    <mergeCell ref="B9:E9"/>
    <mergeCell ref="B10:B11"/>
    <mergeCell ref="C10:D10"/>
    <mergeCell ref="E10:E11"/>
    <mergeCell ref="F10:I10"/>
    <mergeCell ref="J10:J11"/>
    <mergeCell ref="K10:K11"/>
  </mergeCells>
  <printOptions horizontalCentered="1"/>
  <pageMargins left="0.31496062992125984" right="0.11811023622047245" top="0.74803149606299213" bottom="0.15748031496062992" header="0.31496062992125984" footer="0.11811023622047245"/>
  <pageSetup paperSize="9" scale="62" fitToHeight="0" orientation="landscape" cellComments="atEnd"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E0403-A3D1-47BE-847A-C2707CFDB6B9}">
  <sheetPr>
    <pageSetUpPr fitToPage="1"/>
  </sheetPr>
  <dimension ref="A1:Q154"/>
  <sheetViews>
    <sheetView topLeftCell="A113" zoomScale="70" zoomScaleNormal="70" workbookViewId="0">
      <selection activeCell="N124" sqref="N124:N125"/>
    </sheetView>
  </sheetViews>
  <sheetFormatPr defaultColWidth="8.7265625" defaultRowHeight="14.5" x14ac:dyDescent="0.35"/>
  <cols>
    <col min="1" max="1" width="8.7265625" style="15"/>
    <col min="2" max="2" width="22.453125" style="15" customWidth="1"/>
    <col min="3" max="3" width="12.7265625" style="15" customWidth="1"/>
    <col min="4" max="4" width="19.54296875" style="15" customWidth="1"/>
    <col min="5" max="5" width="11.7265625" style="15" customWidth="1"/>
    <col min="6" max="6" width="11.453125" style="15" customWidth="1"/>
    <col min="7" max="7" width="13.453125" style="15" customWidth="1"/>
    <col min="8" max="8" width="11.54296875" style="15" customWidth="1"/>
    <col min="9" max="9" width="18.26953125" style="15" customWidth="1"/>
    <col min="10" max="10" width="10.54296875" style="15" customWidth="1"/>
    <col min="11" max="11" width="14.54296875" style="15" customWidth="1"/>
    <col min="12" max="13" width="16.7265625" style="15" customWidth="1"/>
    <col min="14" max="14" width="44.54296875" style="15" customWidth="1"/>
    <col min="15" max="15" width="12.453125" style="15" customWidth="1"/>
    <col min="16" max="17" width="14.453125" style="15" customWidth="1"/>
    <col min="18" max="16384" width="8.7265625" style="15"/>
  </cols>
  <sheetData>
    <row r="1" spans="2:17" ht="15.5" x14ac:dyDescent="0.35">
      <c r="B1" s="97"/>
      <c r="C1" s="97"/>
      <c r="D1" s="97"/>
      <c r="E1" s="97"/>
      <c r="F1" s="97"/>
      <c r="G1" s="97"/>
      <c r="H1" s="97"/>
      <c r="I1" s="97"/>
      <c r="J1" s="97"/>
      <c r="K1" s="97"/>
      <c r="L1" s="97"/>
      <c r="M1" s="97"/>
      <c r="N1" s="97"/>
      <c r="O1" s="97"/>
      <c r="P1" s="97"/>
      <c r="Q1" s="97"/>
    </row>
    <row r="2" spans="2:17" s="86" customFormat="1" ht="15.5" x14ac:dyDescent="0.35">
      <c r="B2" s="454" t="s">
        <v>431</v>
      </c>
      <c r="C2" s="454"/>
      <c r="D2" s="454"/>
      <c r="E2" s="454"/>
      <c r="F2" s="454"/>
      <c r="G2" s="454"/>
      <c r="H2" s="454"/>
      <c r="I2" s="454"/>
      <c r="J2" s="454"/>
      <c r="K2" s="454"/>
      <c r="L2" s="454"/>
      <c r="M2" s="454"/>
      <c r="N2" s="454"/>
      <c r="O2" s="454"/>
      <c r="P2" s="454"/>
      <c r="Q2" s="454"/>
    </row>
    <row r="3" spans="2:17" s="86" customFormat="1" ht="15.5" x14ac:dyDescent="0.35">
      <c r="C3" s="122"/>
      <c r="D3" s="122"/>
      <c r="E3" s="122"/>
      <c r="F3" s="122"/>
      <c r="G3" s="489" t="s">
        <v>232</v>
      </c>
      <c r="H3" s="489"/>
      <c r="I3" s="122" t="s">
        <v>479</v>
      </c>
      <c r="J3" s="122"/>
      <c r="K3" s="122"/>
      <c r="L3" s="122"/>
      <c r="M3" s="122"/>
      <c r="N3" s="122"/>
      <c r="O3" s="122"/>
      <c r="P3" s="122"/>
      <c r="Q3" s="122"/>
    </row>
    <row r="4" spans="2:17" s="86" customFormat="1" ht="15.5" x14ac:dyDescent="0.35">
      <c r="B4" s="135"/>
      <c r="C4" s="135"/>
      <c r="D4" s="135"/>
      <c r="E4" s="135"/>
      <c r="F4" s="135"/>
      <c r="G4" s="135"/>
      <c r="H4" s="135"/>
      <c r="I4" s="135"/>
      <c r="J4" s="135"/>
      <c r="K4" s="135"/>
      <c r="L4" s="135"/>
      <c r="M4" s="135"/>
      <c r="N4" s="135"/>
      <c r="O4" s="135"/>
      <c r="P4" s="135"/>
      <c r="Q4" s="135"/>
    </row>
    <row r="5" spans="2:17" s="86" customFormat="1" ht="15.5" x14ac:dyDescent="0.35">
      <c r="B5" s="434" t="s">
        <v>395</v>
      </c>
      <c r="C5" s="434"/>
      <c r="D5" s="434"/>
      <c r="E5" s="434"/>
      <c r="F5" s="434"/>
      <c r="G5" s="434"/>
      <c r="H5" s="434"/>
      <c r="I5" s="122"/>
      <c r="J5" s="122"/>
      <c r="K5" s="122"/>
      <c r="L5" s="122"/>
      <c r="M5" s="122"/>
      <c r="N5" s="122"/>
      <c r="O5" s="122"/>
      <c r="P5" s="122"/>
      <c r="Q5" s="122"/>
    </row>
    <row r="6" spans="2:17" s="86" customFormat="1" ht="21.65" customHeight="1" x14ac:dyDescent="0.35">
      <c r="B6" s="413" t="s">
        <v>2</v>
      </c>
      <c r="C6" s="515" t="s">
        <v>71</v>
      </c>
      <c r="D6" s="584" t="s">
        <v>72</v>
      </c>
      <c r="E6" s="585"/>
      <c r="F6" s="585"/>
      <c r="G6" s="586"/>
      <c r="H6" s="412" t="s">
        <v>73</v>
      </c>
      <c r="I6" s="412"/>
      <c r="J6" s="412"/>
      <c r="K6" s="413" t="s">
        <v>74</v>
      </c>
      <c r="L6" s="413"/>
      <c r="M6" s="413"/>
      <c r="N6" s="413"/>
    </row>
    <row r="7" spans="2:17" s="86" customFormat="1" ht="34.4" customHeight="1" x14ac:dyDescent="0.35">
      <c r="B7" s="413"/>
      <c r="C7" s="517"/>
      <c r="D7" s="587"/>
      <c r="E7" s="588"/>
      <c r="F7" s="588"/>
      <c r="G7" s="589"/>
      <c r="H7" s="412"/>
      <c r="I7" s="412"/>
      <c r="J7" s="412"/>
      <c r="K7" s="412" t="s">
        <v>75</v>
      </c>
      <c r="L7" s="412"/>
      <c r="M7" s="412"/>
      <c r="N7" s="124" t="s">
        <v>76</v>
      </c>
      <c r="O7" s="138"/>
      <c r="P7" s="138"/>
      <c r="Q7" s="138"/>
    </row>
    <row r="8" spans="2:17" s="86" customFormat="1" ht="15.5" x14ac:dyDescent="0.35">
      <c r="B8" s="125">
        <v>1</v>
      </c>
      <c r="C8" s="125">
        <v>2</v>
      </c>
      <c r="D8" s="399">
        <v>3</v>
      </c>
      <c r="E8" s="400"/>
      <c r="F8" s="400"/>
      <c r="G8" s="401"/>
      <c r="H8" s="405">
        <v>4</v>
      </c>
      <c r="I8" s="405"/>
      <c r="J8" s="405"/>
      <c r="K8" s="405">
        <v>5</v>
      </c>
      <c r="L8" s="405"/>
      <c r="M8" s="405"/>
      <c r="N8" s="125">
        <v>6</v>
      </c>
    </row>
    <row r="9" spans="2:17" ht="19.5" customHeight="1" x14ac:dyDescent="0.35">
      <c r="B9" s="426" t="s">
        <v>14</v>
      </c>
      <c r="C9" s="426" t="s">
        <v>140</v>
      </c>
      <c r="D9" s="590" t="s">
        <v>432</v>
      </c>
      <c r="E9" s="591"/>
      <c r="F9" s="591"/>
      <c r="G9" s="592"/>
      <c r="H9" s="596">
        <v>0</v>
      </c>
      <c r="I9" s="597"/>
      <c r="J9" s="598"/>
      <c r="K9" s="596">
        <v>0</v>
      </c>
      <c r="L9" s="597"/>
      <c r="M9" s="598"/>
      <c r="N9" s="210">
        <v>200</v>
      </c>
    </row>
    <row r="10" spans="2:17" ht="19.5" customHeight="1" x14ac:dyDescent="0.35">
      <c r="B10" s="428"/>
      <c r="C10" s="428"/>
      <c r="D10" s="593"/>
      <c r="E10" s="594"/>
      <c r="F10" s="594"/>
      <c r="G10" s="595"/>
      <c r="H10" s="438" t="s">
        <v>21</v>
      </c>
      <c r="I10" s="439"/>
      <c r="J10" s="440"/>
      <c r="K10" s="438" t="s">
        <v>25</v>
      </c>
      <c r="L10" s="439"/>
      <c r="M10" s="440"/>
      <c r="N10" s="209" t="s">
        <v>26</v>
      </c>
    </row>
    <row r="11" spans="2:17" ht="28.15" customHeight="1" x14ac:dyDescent="0.35">
      <c r="B11" s="426" t="s">
        <v>58</v>
      </c>
      <c r="C11" s="414" t="s">
        <v>142</v>
      </c>
      <c r="D11" s="266" t="s">
        <v>37</v>
      </c>
      <c r="E11" s="266"/>
      <c r="F11" s="266"/>
      <c r="G11" s="266"/>
      <c r="H11" s="599">
        <v>0</v>
      </c>
      <c r="I11" s="427"/>
      <c r="J11" s="427"/>
      <c r="K11" s="599">
        <v>0</v>
      </c>
      <c r="L11" s="427"/>
      <c r="M11" s="427"/>
      <c r="N11" s="199">
        <f>O48</f>
        <v>63</v>
      </c>
    </row>
    <row r="12" spans="2:17" ht="28.15" customHeight="1" x14ac:dyDescent="0.35">
      <c r="B12" s="428"/>
      <c r="C12" s="414"/>
      <c r="D12" s="266"/>
      <c r="E12" s="266"/>
      <c r="F12" s="266"/>
      <c r="G12" s="266"/>
      <c r="H12" s="438" t="s">
        <v>21</v>
      </c>
      <c r="I12" s="439"/>
      <c r="J12" s="440"/>
      <c r="K12" s="438" t="s">
        <v>25</v>
      </c>
      <c r="L12" s="439"/>
      <c r="M12" s="440"/>
      <c r="N12" s="174" t="str">
        <f t="shared" ref="N12:N14" si="0">O49</f>
        <v>(2029)</v>
      </c>
    </row>
    <row r="13" spans="2:17" ht="28.15" customHeight="1" x14ac:dyDescent="0.35">
      <c r="B13" s="426" t="s">
        <v>59</v>
      </c>
      <c r="C13" s="414" t="s">
        <v>143</v>
      </c>
      <c r="D13" s="266" t="s">
        <v>433</v>
      </c>
      <c r="E13" s="266"/>
      <c r="F13" s="266"/>
      <c r="G13" s="266"/>
      <c r="H13" s="453">
        <v>0</v>
      </c>
      <c r="I13" s="426"/>
      <c r="J13" s="426"/>
      <c r="K13" s="453">
        <v>0</v>
      </c>
      <c r="L13" s="426"/>
      <c r="M13" s="426"/>
      <c r="N13" s="199">
        <f>O52</f>
        <v>57</v>
      </c>
    </row>
    <row r="14" spans="2:17" ht="28.15" customHeight="1" x14ac:dyDescent="0.35">
      <c r="B14" s="428"/>
      <c r="C14" s="414"/>
      <c r="D14" s="266"/>
      <c r="E14" s="266"/>
      <c r="F14" s="266"/>
      <c r="G14" s="266"/>
      <c r="H14" s="438" t="s">
        <v>21</v>
      </c>
      <c r="I14" s="439"/>
      <c r="J14" s="440"/>
      <c r="K14" s="438" t="s">
        <v>25</v>
      </c>
      <c r="L14" s="439"/>
      <c r="M14" s="440"/>
      <c r="N14" s="174" t="str">
        <f t="shared" si="0"/>
        <v>(2029)</v>
      </c>
    </row>
    <row r="15" spans="2:17" ht="28.15" customHeight="1" x14ac:dyDescent="0.35">
      <c r="B15" s="411" t="s">
        <v>60</v>
      </c>
      <c r="C15" s="414" t="s">
        <v>144</v>
      </c>
      <c r="D15" s="266" t="s">
        <v>434</v>
      </c>
      <c r="E15" s="266"/>
      <c r="F15" s="266"/>
      <c r="G15" s="266"/>
      <c r="H15" s="600">
        <v>0</v>
      </c>
      <c r="I15" s="601"/>
      <c r="J15" s="602"/>
      <c r="K15" s="600">
        <v>0</v>
      </c>
      <c r="L15" s="601"/>
      <c r="M15" s="602"/>
      <c r="N15" s="200">
        <f>O56</f>
        <v>85</v>
      </c>
    </row>
    <row r="16" spans="2:17" ht="28.15" customHeight="1" x14ac:dyDescent="0.35">
      <c r="B16" s="411"/>
      <c r="C16" s="414"/>
      <c r="D16" s="266"/>
      <c r="E16" s="266"/>
      <c r="F16" s="266"/>
      <c r="G16" s="266"/>
      <c r="H16" s="603" t="s">
        <v>21</v>
      </c>
      <c r="I16" s="604"/>
      <c r="J16" s="605"/>
      <c r="K16" s="603" t="s">
        <v>25</v>
      </c>
      <c r="L16" s="604"/>
      <c r="M16" s="605"/>
      <c r="N16" s="194" t="s">
        <v>26</v>
      </c>
    </row>
    <row r="17" spans="2:14" s="101" customFormat="1" ht="28.15" customHeight="1" x14ac:dyDescent="0.35">
      <c r="B17" s="411" t="s">
        <v>61</v>
      </c>
      <c r="C17" s="414" t="s">
        <v>697</v>
      </c>
      <c r="D17" s="266" t="s">
        <v>698</v>
      </c>
      <c r="E17" s="266"/>
      <c r="F17" s="266"/>
      <c r="G17" s="266"/>
      <c r="H17" s="600">
        <v>0</v>
      </c>
      <c r="I17" s="601"/>
      <c r="J17" s="602"/>
      <c r="K17" s="600" t="s">
        <v>16</v>
      </c>
      <c r="L17" s="601"/>
      <c r="M17" s="602"/>
      <c r="N17" s="200">
        <v>23</v>
      </c>
    </row>
    <row r="18" spans="2:14" s="101" customFormat="1" ht="28.15" customHeight="1" x14ac:dyDescent="0.35">
      <c r="B18" s="411"/>
      <c r="C18" s="414"/>
      <c r="D18" s="266"/>
      <c r="E18" s="266"/>
      <c r="F18" s="266"/>
      <c r="G18" s="266"/>
      <c r="H18" s="603" t="s">
        <v>19</v>
      </c>
      <c r="I18" s="604"/>
      <c r="J18" s="605"/>
      <c r="K18" s="603" t="s">
        <v>16</v>
      </c>
      <c r="L18" s="604"/>
      <c r="M18" s="605"/>
      <c r="N18" s="194" t="s">
        <v>20</v>
      </c>
    </row>
    <row r="21" spans="2:14" s="86" customFormat="1" ht="15.5" x14ac:dyDescent="0.35">
      <c r="B21" s="434" t="s">
        <v>396</v>
      </c>
      <c r="C21" s="434"/>
      <c r="D21" s="434"/>
      <c r="E21" s="434"/>
      <c r="F21" s="434"/>
      <c r="G21" s="434"/>
    </row>
    <row r="22" spans="2:14" s="86" customFormat="1" ht="15.5" x14ac:dyDescent="0.35">
      <c r="B22" s="456" t="s">
        <v>86</v>
      </c>
      <c r="C22" s="456"/>
      <c r="D22" s="456"/>
      <c r="E22" s="456"/>
      <c r="F22" s="456" t="s">
        <v>87</v>
      </c>
      <c r="G22" s="456"/>
      <c r="H22" s="456"/>
    </row>
    <row r="23" spans="2:14" s="86" customFormat="1" ht="15.5" x14ac:dyDescent="0.35">
      <c r="B23" s="437">
        <v>1</v>
      </c>
      <c r="C23" s="437"/>
      <c r="D23" s="437"/>
      <c r="E23" s="437"/>
      <c r="F23" s="437">
        <v>2</v>
      </c>
      <c r="G23" s="437"/>
      <c r="H23" s="437"/>
    </row>
    <row r="24" spans="2:14" ht="15.4" customHeight="1" x14ac:dyDescent="0.35">
      <c r="B24" s="543" t="s">
        <v>88</v>
      </c>
      <c r="C24" s="543"/>
      <c r="D24" s="543"/>
      <c r="E24" s="543"/>
      <c r="F24" s="557">
        <f>F29</f>
        <v>18199892.640000001</v>
      </c>
      <c r="G24" s="557"/>
      <c r="H24" s="557"/>
    </row>
    <row r="25" spans="2:14" ht="15.4" customHeight="1" x14ac:dyDescent="0.35">
      <c r="B25" s="390" t="s">
        <v>89</v>
      </c>
      <c r="C25" s="390"/>
      <c r="D25" s="390"/>
      <c r="E25" s="390"/>
      <c r="F25" s="559">
        <f>F26</f>
        <v>0</v>
      </c>
      <c r="G25" s="559"/>
      <c r="H25" s="559"/>
    </row>
    <row r="26" spans="2:14" ht="15.4" customHeight="1" x14ac:dyDescent="0.35">
      <c r="B26" s="387" t="s">
        <v>90</v>
      </c>
      <c r="C26" s="387"/>
      <c r="D26" s="387"/>
      <c r="E26" s="387"/>
      <c r="F26" s="559">
        <f>J132</f>
        <v>0</v>
      </c>
      <c r="G26" s="559"/>
      <c r="H26" s="559"/>
    </row>
    <row r="27" spans="2:14" ht="31.4" customHeight="1" x14ac:dyDescent="0.35">
      <c r="B27" s="390" t="s">
        <v>91</v>
      </c>
      <c r="C27" s="390"/>
      <c r="D27" s="390"/>
      <c r="E27" s="390"/>
      <c r="F27" s="559">
        <f>F28</f>
        <v>0</v>
      </c>
      <c r="G27" s="559"/>
      <c r="H27" s="559"/>
    </row>
    <row r="28" spans="2:14" ht="15.4" customHeight="1" x14ac:dyDescent="0.35">
      <c r="B28" s="387" t="s">
        <v>92</v>
      </c>
      <c r="C28" s="387"/>
      <c r="D28" s="387"/>
      <c r="E28" s="387"/>
      <c r="F28" s="559">
        <f>K132</f>
        <v>0</v>
      </c>
      <c r="G28" s="559"/>
      <c r="H28" s="559"/>
    </row>
    <row r="29" spans="2:14" ht="15.4" customHeight="1" x14ac:dyDescent="0.35">
      <c r="B29" s="543" t="s">
        <v>93</v>
      </c>
      <c r="C29" s="543"/>
      <c r="D29" s="543"/>
      <c r="E29" s="543"/>
      <c r="F29" s="557">
        <f>F30</f>
        <v>18199892.640000001</v>
      </c>
      <c r="G29" s="557"/>
      <c r="H29" s="557"/>
    </row>
    <row r="30" spans="2:14" ht="15.5" x14ac:dyDescent="0.35">
      <c r="B30" s="542" t="s">
        <v>94</v>
      </c>
      <c r="C30" s="542"/>
      <c r="D30" s="542"/>
      <c r="E30" s="542"/>
      <c r="F30" s="559">
        <f>L132</f>
        <v>18199892.640000001</v>
      </c>
      <c r="G30" s="559"/>
      <c r="H30" s="559"/>
    </row>
    <row r="31" spans="2:14" ht="15.4" customHeight="1" x14ac:dyDescent="0.35">
      <c r="B31" s="390" t="s">
        <v>95</v>
      </c>
      <c r="C31" s="390"/>
      <c r="D31" s="390"/>
      <c r="E31" s="390"/>
      <c r="F31" s="559">
        <f>F32</f>
        <v>0</v>
      </c>
      <c r="G31" s="559"/>
      <c r="H31" s="559"/>
    </row>
    <row r="32" spans="2:14" ht="15.4" customHeight="1" x14ac:dyDescent="0.35">
      <c r="B32" s="387" t="s">
        <v>96</v>
      </c>
      <c r="C32" s="387"/>
      <c r="D32" s="387"/>
      <c r="E32" s="387"/>
      <c r="F32" s="559">
        <v>0</v>
      </c>
      <c r="G32" s="559"/>
      <c r="H32" s="559"/>
    </row>
    <row r="33" spans="2:17" ht="15.4" customHeight="1" x14ac:dyDescent="0.35">
      <c r="B33" s="543" t="s">
        <v>97</v>
      </c>
      <c r="C33" s="543"/>
      <c r="D33" s="543"/>
      <c r="E33" s="543"/>
      <c r="F33" s="557">
        <f>F34</f>
        <v>3117628.1300000004</v>
      </c>
      <c r="G33" s="557"/>
      <c r="H33" s="557"/>
    </row>
    <row r="34" spans="2:17" ht="15.5" x14ac:dyDescent="0.35">
      <c r="B34" s="542" t="s">
        <v>98</v>
      </c>
      <c r="C34" s="542"/>
      <c r="D34" s="542"/>
      <c r="E34" s="542"/>
      <c r="F34" s="559">
        <f>M132</f>
        <v>3117628.1300000004</v>
      </c>
      <c r="G34" s="559"/>
      <c r="H34" s="559"/>
    </row>
    <row r="35" spans="2:17" ht="15.5" x14ac:dyDescent="0.35">
      <c r="B35" s="387" t="s">
        <v>99</v>
      </c>
      <c r="C35" s="387"/>
      <c r="D35" s="387"/>
      <c r="E35" s="387"/>
      <c r="F35" s="559">
        <v>0</v>
      </c>
      <c r="G35" s="559"/>
      <c r="H35" s="559"/>
    </row>
    <row r="36" spans="2:17" ht="15.4" customHeight="1" x14ac:dyDescent="0.35">
      <c r="B36" s="387" t="s">
        <v>100</v>
      </c>
      <c r="C36" s="387"/>
      <c r="D36" s="387"/>
      <c r="E36" s="387"/>
      <c r="F36" s="559">
        <v>0</v>
      </c>
      <c r="G36" s="559"/>
      <c r="H36" s="559"/>
    </row>
    <row r="37" spans="2:17" ht="15.4" customHeight="1" x14ac:dyDescent="0.35">
      <c r="B37" s="543" t="s">
        <v>101</v>
      </c>
      <c r="C37" s="543"/>
      <c r="D37" s="543"/>
      <c r="E37" s="543"/>
      <c r="F37" s="557">
        <f>I132</f>
        <v>21317520.77</v>
      </c>
      <c r="G37" s="557"/>
      <c r="H37" s="557"/>
    </row>
    <row r="39" spans="2:17" customFormat="1" ht="15.5" x14ac:dyDescent="0.35">
      <c r="B39" s="239" t="s">
        <v>397</v>
      </c>
      <c r="C39" s="239"/>
      <c r="D39" s="239"/>
      <c r="E39" s="239"/>
      <c r="F39" s="239"/>
      <c r="G39" s="239"/>
      <c r="H39" s="239"/>
    </row>
    <row r="40" spans="2:17" customFormat="1" ht="16.399999999999999" customHeight="1" x14ac:dyDescent="0.35">
      <c r="B40" s="382" t="s">
        <v>102</v>
      </c>
      <c r="C40" s="240" t="s">
        <v>103</v>
      </c>
      <c r="D40" s="240" t="s">
        <v>104</v>
      </c>
      <c r="E40" s="240" t="s">
        <v>105</v>
      </c>
      <c r="F40" s="240" t="s">
        <v>106</v>
      </c>
      <c r="G40" s="240" t="s">
        <v>107</v>
      </c>
      <c r="H40" s="240" t="s">
        <v>108</v>
      </c>
      <c r="I40" s="240" t="s">
        <v>109</v>
      </c>
      <c r="J40" s="240"/>
      <c r="K40" s="240"/>
      <c r="L40" s="240"/>
      <c r="M40" s="240"/>
      <c r="N40" s="240" t="s">
        <v>5</v>
      </c>
      <c r="O40" s="240"/>
      <c r="P40" s="240" t="s">
        <v>110</v>
      </c>
      <c r="Q40" s="240" t="s">
        <v>111</v>
      </c>
    </row>
    <row r="41" spans="2:17" customFormat="1" ht="47.15" customHeight="1" x14ac:dyDescent="0.35">
      <c r="B41" s="383"/>
      <c r="C41" s="240"/>
      <c r="D41" s="240"/>
      <c r="E41" s="240"/>
      <c r="F41" s="240"/>
      <c r="G41" s="240"/>
      <c r="H41" s="240"/>
      <c r="I41" s="240" t="s">
        <v>55</v>
      </c>
      <c r="J41" s="240" t="s">
        <v>112</v>
      </c>
      <c r="K41" s="240"/>
      <c r="L41" s="240"/>
      <c r="M41" s="240" t="s">
        <v>113</v>
      </c>
      <c r="N41" s="240" t="s">
        <v>114</v>
      </c>
      <c r="O41" s="240" t="s">
        <v>115</v>
      </c>
      <c r="P41" s="240"/>
      <c r="Q41" s="240"/>
    </row>
    <row r="42" spans="2:17" customFormat="1" ht="96" customHeight="1" x14ac:dyDescent="0.35">
      <c r="B42" s="384"/>
      <c r="C42" s="240"/>
      <c r="D42" s="240"/>
      <c r="E42" s="240"/>
      <c r="F42" s="240"/>
      <c r="G42" s="240"/>
      <c r="H42" s="240"/>
      <c r="I42" s="240"/>
      <c r="J42" s="3" t="s">
        <v>116</v>
      </c>
      <c r="K42" s="3" t="s">
        <v>117</v>
      </c>
      <c r="L42" s="3" t="s">
        <v>118</v>
      </c>
      <c r="M42" s="240"/>
      <c r="N42" s="240"/>
      <c r="O42" s="240"/>
      <c r="P42" s="240"/>
      <c r="Q42" s="240"/>
    </row>
    <row r="43" spans="2:17" customFormat="1" ht="15.5" x14ac:dyDescent="0.35">
      <c r="B43" s="4">
        <v>1</v>
      </c>
      <c r="C43" s="4">
        <v>2</v>
      </c>
      <c r="D43" s="4">
        <v>3</v>
      </c>
      <c r="E43" s="4">
        <v>4</v>
      </c>
      <c r="F43" s="4">
        <v>5</v>
      </c>
      <c r="G43" s="4">
        <v>6</v>
      </c>
      <c r="H43" s="4">
        <v>7</v>
      </c>
      <c r="I43" s="4">
        <v>8</v>
      </c>
      <c r="J43" s="4">
        <v>9</v>
      </c>
      <c r="K43" s="4">
        <v>10</v>
      </c>
      <c r="L43" s="4">
        <v>11</v>
      </c>
      <c r="M43" s="4">
        <v>12</v>
      </c>
      <c r="N43" s="4">
        <v>13</v>
      </c>
      <c r="O43" s="4">
        <v>14</v>
      </c>
      <c r="P43" s="4">
        <v>15</v>
      </c>
      <c r="Q43" s="4">
        <v>16</v>
      </c>
    </row>
    <row r="44" spans="2:17" ht="21.65" customHeight="1" x14ac:dyDescent="0.35">
      <c r="B44" s="334" t="s">
        <v>435</v>
      </c>
      <c r="C44" s="334" t="s">
        <v>119</v>
      </c>
      <c r="D44" s="334" t="s">
        <v>245</v>
      </c>
      <c r="E44" s="334"/>
      <c r="F44" s="334" t="s">
        <v>120</v>
      </c>
      <c r="G44" s="334" t="s">
        <v>706</v>
      </c>
      <c r="H44" s="334" t="s">
        <v>121</v>
      </c>
      <c r="I44" s="344">
        <f t="shared" ref="I44:K44" si="1">SUM(I60:I123)</f>
        <v>20517520.77</v>
      </c>
      <c r="J44" s="344">
        <f t="shared" si="1"/>
        <v>0</v>
      </c>
      <c r="K44" s="344">
        <f t="shared" si="1"/>
        <v>0</v>
      </c>
      <c r="L44" s="344">
        <f>SUM(L60:L123)</f>
        <v>17439892.640000001</v>
      </c>
      <c r="M44" s="344">
        <f>SUM(M60:M123)</f>
        <v>3077628.1300000004</v>
      </c>
      <c r="N44" s="334" t="s">
        <v>437</v>
      </c>
      <c r="O44" s="60">
        <f>O60+O68+O84+O104</f>
        <v>200</v>
      </c>
      <c r="P44" s="338" t="s">
        <v>292</v>
      </c>
      <c r="Q44" s="341" t="s">
        <v>327</v>
      </c>
    </row>
    <row r="45" spans="2:17" ht="21.65" customHeight="1" x14ac:dyDescent="0.35">
      <c r="B45" s="336"/>
      <c r="C45" s="336"/>
      <c r="D45" s="336"/>
      <c r="E45" s="336"/>
      <c r="F45" s="336"/>
      <c r="G45" s="336"/>
      <c r="H45" s="336"/>
      <c r="I45" s="345"/>
      <c r="J45" s="345"/>
      <c r="K45" s="345"/>
      <c r="L45" s="345"/>
      <c r="M45" s="345"/>
      <c r="N45" s="335"/>
      <c r="O45" s="52" t="s">
        <v>26</v>
      </c>
      <c r="P45" s="339"/>
      <c r="Q45" s="342"/>
    </row>
    <row r="46" spans="2:17" ht="21.65" customHeight="1" x14ac:dyDescent="0.35">
      <c r="B46" s="336"/>
      <c r="C46" s="336"/>
      <c r="D46" s="336"/>
      <c r="E46" s="336"/>
      <c r="F46" s="336"/>
      <c r="G46" s="336"/>
      <c r="H46" s="336"/>
      <c r="I46" s="345"/>
      <c r="J46" s="345"/>
      <c r="K46" s="345"/>
      <c r="L46" s="345"/>
      <c r="M46" s="345"/>
      <c r="N46" s="334" t="s">
        <v>438</v>
      </c>
      <c r="O46" s="60">
        <f>O62+O70+O86+O106</f>
        <v>200</v>
      </c>
      <c r="P46" s="339"/>
      <c r="Q46" s="342"/>
    </row>
    <row r="47" spans="2:17" ht="21.65" customHeight="1" x14ac:dyDescent="0.35">
      <c r="B47" s="336"/>
      <c r="C47" s="336"/>
      <c r="D47" s="336"/>
      <c r="E47" s="336"/>
      <c r="F47" s="336"/>
      <c r="G47" s="336"/>
      <c r="H47" s="336"/>
      <c r="I47" s="345"/>
      <c r="J47" s="345"/>
      <c r="K47" s="345"/>
      <c r="L47" s="345"/>
      <c r="M47" s="345"/>
      <c r="N47" s="335"/>
      <c r="O47" s="52" t="s">
        <v>26</v>
      </c>
      <c r="P47" s="339"/>
      <c r="Q47" s="342"/>
    </row>
    <row r="48" spans="2:17" ht="34.15" customHeight="1" x14ac:dyDescent="0.35">
      <c r="B48" s="336"/>
      <c r="C48" s="336"/>
      <c r="D48" s="336"/>
      <c r="E48" s="336"/>
      <c r="F48" s="336"/>
      <c r="G48" s="336"/>
      <c r="H48" s="336"/>
      <c r="I48" s="345"/>
      <c r="J48" s="345"/>
      <c r="K48" s="345"/>
      <c r="L48" s="345"/>
      <c r="M48" s="345"/>
      <c r="N48" s="334" t="s">
        <v>439</v>
      </c>
      <c r="O48" s="60">
        <f>O64+O72+O76+O88+O96+O108+O120</f>
        <v>63</v>
      </c>
      <c r="P48" s="339"/>
      <c r="Q48" s="342"/>
    </row>
    <row r="49" spans="2:17" ht="34.15" customHeight="1" x14ac:dyDescent="0.35">
      <c r="B49" s="336"/>
      <c r="C49" s="336"/>
      <c r="D49" s="336"/>
      <c r="E49" s="336"/>
      <c r="F49" s="336"/>
      <c r="G49" s="336"/>
      <c r="H49" s="336"/>
      <c r="I49" s="345"/>
      <c r="J49" s="345"/>
      <c r="K49" s="345"/>
      <c r="L49" s="345"/>
      <c r="M49" s="345"/>
      <c r="N49" s="335"/>
      <c r="O49" s="52" t="s">
        <v>26</v>
      </c>
      <c r="P49" s="339"/>
      <c r="Q49" s="342"/>
    </row>
    <row r="50" spans="2:17" ht="30.65" customHeight="1" x14ac:dyDescent="0.35">
      <c r="B50" s="336"/>
      <c r="C50" s="336"/>
      <c r="D50" s="336"/>
      <c r="E50" s="336"/>
      <c r="F50" s="336"/>
      <c r="G50" s="336"/>
      <c r="H50" s="336"/>
      <c r="I50" s="345"/>
      <c r="J50" s="345"/>
      <c r="K50" s="345"/>
      <c r="L50" s="345"/>
      <c r="M50" s="345"/>
      <c r="N50" s="334" t="s">
        <v>440</v>
      </c>
      <c r="O50" s="195">
        <f>O66+O74+O78+O90+O98+O110+O122</f>
        <v>63</v>
      </c>
      <c r="P50" s="339"/>
      <c r="Q50" s="342"/>
    </row>
    <row r="51" spans="2:17" ht="30.65" customHeight="1" x14ac:dyDescent="0.35">
      <c r="B51" s="336"/>
      <c r="C51" s="336"/>
      <c r="D51" s="336"/>
      <c r="E51" s="336"/>
      <c r="F51" s="336"/>
      <c r="G51" s="336"/>
      <c r="H51" s="336"/>
      <c r="I51" s="345"/>
      <c r="J51" s="345"/>
      <c r="K51" s="345"/>
      <c r="L51" s="345"/>
      <c r="M51" s="345"/>
      <c r="N51" s="335"/>
      <c r="O51" s="52" t="s">
        <v>26</v>
      </c>
      <c r="P51" s="339"/>
      <c r="Q51" s="342"/>
    </row>
    <row r="52" spans="2:17" ht="31.5" customHeight="1" x14ac:dyDescent="0.35">
      <c r="B52" s="336"/>
      <c r="C52" s="336"/>
      <c r="D52" s="336"/>
      <c r="E52" s="336"/>
      <c r="F52" s="336"/>
      <c r="G52" s="336"/>
      <c r="H52" s="336"/>
      <c r="I52" s="345"/>
      <c r="J52" s="345"/>
      <c r="K52" s="345"/>
      <c r="L52" s="345"/>
      <c r="M52" s="345"/>
      <c r="N52" s="334" t="s">
        <v>441</v>
      </c>
      <c r="O52" s="195">
        <f>O80+O92+O112</f>
        <v>57</v>
      </c>
      <c r="P52" s="339"/>
      <c r="Q52" s="342"/>
    </row>
    <row r="53" spans="2:17" ht="31.5" customHeight="1" x14ac:dyDescent="0.35">
      <c r="B53" s="336"/>
      <c r="C53" s="336"/>
      <c r="D53" s="336"/>
      <c r="E53" s="336"/>
      <c r="F53" s="336"/>
      <c r="G53" s="336"/>
      <c r="H53" s="336"/>
      <c r="I53" s="345"/>
      <c r="J53" s="345"/>
      <c r="K53" s="345"/>
      <c r="L53" s="345"/>
      <c r="M53" s="345"/>
      <c r="N53" s="335"/>
      <c r="O53" s="52" t="s">
        <v>26</v>
      </c>
      <c r="P53" s="339"/>
      <c r="Q53" s="342"/>
    </row>
    <row r="54" spans="2:17" ht="31.15" customHeight="1" x14ac:dyDescent="0.35">
      <c r="B54" s="336"/>
      <c r="C54" s="336"/>
      <c r="D54" s="336"/>
      <c r="E54" s="336"/>
      <c r="F54" s="336"/>
      <c r="G54" s="336"/>
      <c r="H54" s="336"/>
      <c r="I54" s="345"/>
      <c r="J54" s="345"/>
      <c r="K54" s="345"/>
      <c r="L54" s="345"/>
      <c r="M54" s="345"/>
      <c r="N54" s="334" t="s">
        <v>442</v>
      </c>
      <c r="O54" s="195">
        <f>O82+O94+O114</f>
        <v>57</v>
      </c>
      <c r="P54" s="339"/>
      <c r="Q54" s="342"/>
    </row>
    <row r="55" spans="2:17" ht="31.15" customHeight="1" x14ac:dyDescent="0.35">
      <c r="B55" s="336"/>
      <c r="C55" s="336"/>
      <c r="D55" s="336"/>
      <c r="E55" s="336"/>
      <c r="F55" s="336"/>
      <c r="G55" s="336"/>
      <c r="H55" s="336"/>
      <c r="I55" s="345"/>
      <c r="J55" s="345"/>
      <c r="K55" s="345"/>
      <c r="L55" s="345"/>
      <c r="M55" s="345"/>
      <c r="N55" s="335"/>
      <c r="O55" s="52" t="s">
        <v>26</v>
      </c>
      <c r="P55" s="339"/>
      <c r="Q55" s="342"/>
    </row>
    <row r="56" spans="2:17" ht="23.65" customHeight="1" x14ac:dyDescent="0.35">
      <c r="B56" s="336"/>
      <c r="C56" s="336"/>
      <c r="D56" s="336"/>
      <c r="E56" s="336"/>
      <c r="F56" s="336"/>
      <c r="G56" s="336"/>
      <c r="H56" s="336"/>
      <c r="I56" s="345"/>
      <c r="J56" s="345"/>
      <c r="K56" s="345"/>
      <c r="L56" s="345"/>
      <c r="M56" s="345"/>
      <c r="N56" s="334" t="s">
        <v>443</v>
      </c>
      <c r="O56" s="195">
        <f>O100+O116</f>
        <v>85</v>
      </c>
      <c r="P56" s="339"/>
      <c r="Q56" s="342"/>
    </row>
    <row r="57" spans="2:17" ht="23.65" customHeight="1" x14ac:dyDescent="0.35">
      <c r="B57" s="336"/>
      <c r="C57" s="336"/>
      <c r="D57" s="336"/>
      <c r="E57" s="336"/>
      <c r="F57" s="336"/>
      <c r="G57" s="336"/>
      <c r="H57" s="336"/>
      <c r="I57" s="345"/>
      <c r="J57" s="345"/>
      <c r="K57" s="345"/>
      <c r="L57" s="345"/>
      <c r="M57" s="345"/>
      <c r="N57" s="335"/>
      <c r="O57" s="52" t="s">
        <v>26</v>
      </c>
      <c r="P57" s="339"/>
      <c r="Q57" s="342"/>
    </row>
    <row r="58" spans="2:17" ht="23.65" customHeight="1" x14ac:dyDescent="0.35">
      <c r="B58" s="336"/>
      <c r="C58" s="336"/>
      <c r="D58" s="336"/>
      <c r="E58" s="336"/>
      <c r="F58" s="336"/>
      <c r="G58" s="336"/>
      <c r="H58" s="336"/>
      <c r="I58" s="345"/>
      <c r="J58" s="345"/>
      <c r="K58" s="345"/>
      <c r="L58" s="345"/>
      <c r="M58" s="345"/>
      <c r="N58" s="334" t="s">
        <v>444</v>
      </c>
      <c r="O58" s="195">
        <f>O102+O118</f>
        <v>85</v>
      </c>
      <c r="P58" s="339"/>
      <c r="Q58" s="342"/>
    </row>
    <row r="59" spans="2:17" ht="23.65" customHeight="1" x14ac:dyDescent="0.35">
      <c r="B59" s="335"/>
      <c r="C59" s="335"/>
      <c r="D59" s="335"/>
      <c r="E59" s="335"/>
      <c r="F59" s="335"/>
      <c r="G59" s="335"/>
      <c r="H59" s="335"/>
      <c r="I59" s="476"/>
      <c r="J59" s="476"/>
      <c r="K59" s="476"/>
      <c r="L59" s="476"/>
      <c r="M59" s="476"/>
      <c r="N59" s="335"/>
      <c r="O59" s="52" t="s">
        <v>26</v>
      </c>
      <c r="P59" s="340"/>
      <c r="Q59" s="343"/>
    </row>
    <row r="60" spans="2:17" ht="17.149999999999999" customHeight="1" x14ac:dyDescent="0.35">
      <c r="B60" s="562" t="s">
        <v>445</v>
      </c>
      <c r="C60" s="562"/>
      <c r="D60" s="562" t="s">
        <v>254</v>
      </c>
      <c r="E60" s="562"/>
      <c r="F60" s="562"/>
      <c r="G60" s="562" t="s">
        <v>705</v>
      </c>
      <c r="H60" s="562"/>
      <c r="I60" s="500">
        <f>SUM(J60:M67)</f>
        <v>767560</v>
      </c>
      <c r="J60" s="567">
        <v>0</v>
      </c>
      <c r="K60" s="500">
        <v>0</v>
      </c>
      <c r="L60" s="500">
        <v>652426</v>
      </c>
      <c r="M60" s="500">
        <v>115134</v>
      </c>
      <c r="N60" s="562" t="s">
        <v>437</v>
      </c>
      <c r="O60" s="134">
        <v>28</v>
      </c>
      <c r="P60" s="539" t="s">
        <v>326</v>
      </c>
      <c r="Q60" s="467" t="s">
        <v>294</v>
      </c>
    </row>
    <row r="61" spans="2:17" ht="17.649999999999999" customHeight="1" x14ac:dyDescent="0.35">
      <c r="B61" s="564"/>
      <c r="C61" s="564"/>
      <c r="D61" s="564"/>
      <c r="E61" s="564"/>
      <c r="F61" s="564"/>
      <c r="G61" s="564"/>
      <c r="H61" s="564"/>
      <c r="I61" s="501"/>
      <c r="J61" s="568"/>
      <c r="K61" s="501"/>
      <c r="L61" s="501"/>
      <c r="M61" s="501"/>
      <c r="N61" s="563"/>
      <c r="O61" s="174" t="s">
        <v>26</v>
      </c>
      <c r="P61" s="540"/>
      <c r="Q61" s="468"/>
    </row>
    <row r="62" spans="2:17" ht="20.65" customHeight="1" x14ac:dyDescent="0.35">
      <c r="B62" s="564"/>
      <c r="C62" s="564"/>
      <c r="D62" s="564"/>
      <c r="E62" s="564"/>
      <c r="F62" s="564"/>
      <c r="G62" s="564"/>
      <c r="H62" s="564"/>
      <c r="I62" s="501"/>
      <c r="J62" s="568"/>
      <c r="K62" s="501"/>
      <c r="L62" s="501"/>
      <c r="M62" s="501"/>
      <c r="N62" s="562" t="s">
        <v>438</v>
      </c>
      <c r="O62" s="134">
        <v>28</v>
      </c>
      <c r="P62" s="540"/>
      <c r="Q62" s="468"/>
    </row>
    <row r="63" spans="2:17" ht="20.65" customHeight="1" x14ac:dyDescent="0.35">
      <c r="B63" s="564"/>
      <c r="C63" s="564"/>
      <c r="D63" s="564"/>
      <c r="E63" s="564"/>
      <c r="F63" s="564"/>
      <c r="G63" s="564"/>
      <c r="H63" s="564"/>
      <c r="I63" s="501"/>
      <c r="J63" s="568"/>
      <c r="K63" s="501"/>
      <c r="L63" s="501"/>
      <c r="M63" s="501"/>
      <c r="N63" s="563"/>
      <c r="O63" s="174" t="s">
        <v>26</v>
      </c>
      <c r="P63" s="540"/>
      <c r="Q63" s="468"/>
    </row>
    <row r="64" spans="2:17" ht="34.5" customHeight="1" x14ac:dyDescent="0.35">
      <c r="B64" s="564"/>
      <c r="C64" s="564"/>
      <c r="D64" s="564"/>
      <c r="E64" s="564"/>
      <c r="F64" s="564"/>
      <c r="G64" s="564"/>
      <c r="H64" s="564"/>
      <c r="I64" s="501"/>
      <c r="J64" s="568"/>
      <c r="K64" s="501"/>
      <c r="L64" s="501"/>
      <c r="M64" s="501"/>
      <c r="N64" s="562" t="s">
        <v>439</v>
      </c>
      <c r="O64" s="196">
        <v>6</v>
      </c>
      <c r="P64" s="540"/>
      <c r="Q64" s="468"/>
    </row>
    <row r="65" spans="2:17" ht="34.5" customHeight="1" x14ac:dyDescent="0.35">
      <c r="B65" s="564"/>
      <c r="C65" s="564"/>
      <c r="D65" s="564"/>
      <c r="E65" s="564"/>
      <c r="F65" s="564"/>
      <c r="G65" s="564"/>
      <c r="H65" s="564"/>
      <c r="I65" s="501"/>
      <c r="J65" s="568"/>
      <c r="K65" s="501"/>
      <c r="L65" s="501"/>
      <c r="M65" s="501"/>
      <c r="N65" s="563"/>
      <c r="O65" s="174" t="s">
        <v>26</v>
      </c>
      <c r="P65" s="540"/>
      <c r="Q65" s="468"/>
    </row>
    <row r="66" spans="2:17" ht="27" customHeight="1" x14ac:dyDescent="0.35">
      <c r="B66" s="564"/>
      <c r="C66" s="564"/>
      <c r="D66" s="564"/>
      <c r="E66" s="564"/>
      <c r="F66" s="564"/>
      <c r="G66" s="564"/>
      <c r="H66" s="564"/>
      <c r="I66" s="501"/>
      <c r="J66" s="568"/>
      <c r="K66" s="501"/>
      <c r="L66" s="501"/>
      <c r="M66" s="501"/>
      <c r="N66" s="562" t="s">
        <v>440</v>
      </c>
      <c r="O66" s="197">
        <v>6</v>
      </c>
      <c r="P66" s="540"/>
      <c r="Q66" s="468"/>
    </row>
    <row r="67" spans="2:17" ht="27" customHeight="1" x14ac:dyDescent="0.35">
      <c r="B67" s="564"/>
      <c r="C67" s="564"/>
      <c r="D67" s="564"/>
      <c r="E67" s="564"/>
      <c r="F67" s="564"/>
      <c r="G67" s="564"/>
      <c r="H67" s="564"/>
      <c r="I67" s="501"/>
      <c r="J67" s="568"/>
      <c r="K67" s="501"/>
      <c r="L67" s="501"/>
      <c r="M67" s="502"/>
      <c r="N67" s="563"/>
      <c r="O67" s="174" t="s">
        <v>26</v>
      </c>
      <c r="P67" s="540"/>
      <c r="Q67" s="468"/>
    </row>
    <row r="68" spans="2:17" ht="22.5" customHeight="1" x14ac:dyDescent="0.35">
      <c r="B68" s="562" t="s">
        <v>446</v>
      </c>
      <c r="C68" s="562"/>
      <c r="D68" s="562" t="s">
        <v>261</v>
      </c>
      <c r="E68" s="562"/>
      <c r="F68" s="562"/>
      <c r="G68" s="542" t="s">
        <v>705</v>
      </c>
      <c r="H68" s="562"/>
      <c r="I68" s="500">
        <f>SUM(J68:M71)</f>
        <v>1559093.33</v>
      </c>
      <c r="J68" s="567">
        <v>0</v>
      </c>
      <c r="K68" s="500">
        <v>0</v>
      </c>
      <c r="L68" s="500">
        <v>1325229.33</v>
      </c>
      <c r="M68" s="500">
        <v>233864</v>
      </c>
      <c r="N68" s="562" t="s">
        <v>437</v>
      </c>
      <c r="O68" s="134">
        <v>16</v>
      </c>
      <c r="P68" s="539" t="s">
        <v>307</v>
      </c>
      <c r="Q68" s="467" t="s">
        <v>346</v>
      </c>
    </row>
    <row r="69" spans="2:17" ht="22.5" customHeight="1" x14ac:dyDescent="0.35">
      <c r="B69" s="564"/>
      <c r="C69" s="564"/>
      <c r="D69" s="564"/>
      <c r="E69" s="564"/>
      <c r="F69" s="564"/>
      <c r="G69" s="542"/>
      <c r="H69" s="564"/>
      <c r="I69" s="501"/>
      <c r="J69" s="568"/>
      <c r="K69" s="501"/>
      <c r="L69" s="501"/>
      <c r="M69" s="501"/>
      <c r="N69" s="563"/>
      <c r="O69" s="174" t="s">
        <v>26</v>
      </c>
      <c r="P69" s="540"/>
      <c r="Q69" s="468"/>
    </row>
    <row r="70" spans="2:17" ht="22.5" customHeight="1" x14ac:dyDescent="0.35">
      <c r="B70" s="564"/>
      <c r="C70" s="564"/>
      <c r="D70" s="564"/>
      <c r="E70" s="564"/>
      <c r="F70" s="564"/>
      <c r="G70" s="542"/>
      <c r="H70" s="564"/>
      <c r="I70" s="501"/>
      <c r="J70" s="568"/>
      <c r="K70" s="501"/>
      <c r="L70" s="501"/>
      <c r="M70" s="501"/>
      <c r="N70" s="562" t="s">
        <v>438</v>
      </c>
      <c r="O70" s="134">
        <v>16</v>
      </c>
      <c r="P70" s="540"/>
      <c r="Q70" s="468"/>
    </row>
    <row r="71" spans="2:17" ht="22.5" customHeight="1" x14ac:dyDescent="0.35">
      <c r="B71" s="564"/>
      <c r="C71" s="564"/>
      <c r="D71" s="564"/>
      <c r="E71" s="564"/>
      <c r="F71" s="564"/>
      <c r="G71" s="542"/>
      <c r="H71" s="564"/>
      <c r="I71" s="501"/>
      <c r="J71" s="568"/>
      <c r="K71" s="501"/>
      <c r="L71" s="501"/>
      <c r="M71" s="502"/>
      <c r="N71" s="563"/>
      <c r="O71" s="174" t="s">
        <v>26</v>
      </c>
      <c r="P71" s="540"/>
      <c r="Q71" s="468"/>
    </row>
    <row r="72" spans="2:17" ht="35.15" customHeight="1" x14ac:dyDescent="0.35">
      <c r="B72" s="542" t="s">
        <v>447</v>
      </c>
      <c r="C72" s="542"/>
      <c r="D72" s="542" t="s">
        <v>261</v>
      </c>
      <c r="E72" s="542"/>
      <c r="F72" s="542"/>
      <c r="G72" s="542" t="s">
        <v>705</v>
      </c>
      <c r="H72" s="542"/>
      <c r="I72" s="547">
        <f>SUM(J72:M75)</f>
        <v>100000</v>
      </c>
      <c r="J72" s="607">
        <v>0</v>
      </c>
      <c r="K72" s="547">
        <v>0</v>
      </c>
      <c r="L72" s="547">
        <v>85000</v>
      </c>
      <c r="M72" s="547">
        <v>15000</v>
      </c>
      <c r="N72" s="562" t="s">
        <v>439</v>
      </c>
      <c r="O72" s="134">
        <v>4</v>
      </c>
      <c r="P72" s="364" t="s">
        <v>292</v>
      </c>
      <c r="Q72" s="606" t="s">
        <v>623</v>
      </c>
    </row>
    <row r="73" spans="2:17" ht="35.15" customHeight="1" x14ac:dyDescent="0.35">
      <c r="B73" s="542"/>
      <c r="C73" s="542"/>
      <c r="D73" s="542"/>
      <c r="E73" s="542"/>
      <c r="F73" s="542"/>
      <c r="G73" s="542"/>
      <c r="H73" s="542"/>
      <c r="I73" s="547"/>
      <c r="J73" s="607"/>
      <c r="K73" s="547"/>
      <c r="L73" s="547"/>
      <c r="M73" s="547"/>
      <c r="N73" s="563"/>
      <c r="O73" s="174" t="s">
        <v>26</v>
      </c>
      <c r="P73" s="364"/>
      <c r="Q73" s="606"/>
    </row>
    <row r="74" spans="2:17" ht="25.5" customHeight="1" x14ac:dyDescent="0.35">
      <c r="B74" s="542"/>
      <c r="C74" s="542"/>
      <c r="D74" s="542"/>
      <c r="E74" s="542"/>
      <c r="F74" s="542"/>
      <c r="G74" s="542"/>
      <c r="H74" s="542"/>
      <c r="I74" s="547"/>
      <c r="J74" s="607"/>
      <c r="K74" s="547"/>
      <c r="L74" s="547"/>
      <c r="M74" s="547"/>
      <c r="N74" s="562" t="s">
        <v>440</v>
      </c>
      <c r="O74" s="134">
        <v>4</v>
      </c>
      <c r="P74" s="364"/>
      <c r="Q74" s="606"/>
    </row>
    <row r="75" spans="2:17" ht="25.5" customHeight="1" x14ac:dyDescent="0.35">
      <c r="B75" s="542"/>
      <c r="C75" s="542"/>
      <c r="D75" s="542"/>
      <c r="E75" s="542"/>
      <c r="F75" s="542"/>
      <c r="G75" s="542"/>
      <c r="H75" s="542"/>
      <c r="I75" s="547"/>
      <c r="J75" s="607"/>
      <c r="K75" s="547"/>
      <c r="L75" s="547"/>
      <c r="M75" s="547"/>
      <c r="N75" s="563"/>
      <c r="O75" s="174" t="s">
        <v>26</v>
      </c>
      <c r="P75" s="364"/>
      <c r="Q75" s="606"/>
    </row>
    <row r="76" spans="2:17" ht="34.15" customHeight="1" x14ac:dyDescent="0.35">
      <c r="B76" s="542" t="s">
        <v>448</v>
      </c>
      <c r="C76" s="542"/>
      <c r="D76" s="542" t="s">
        <v>261</v>
      </c>
      <c r="E76" s="542"/>
      <c r="F76" s="542"/>
      <c r="G76" s="542" t="s">
        <v>705</v>
      </c>
      <c r="H76" s="542"/>
      <c r="I76" s="547">
        <f>SUM(J76:M83)</f>
        <v>245022</v>
      </c>
      <c r="J76" s="607">
        <v>0</v>
      </c>
      <c r="K76" s="547">
        <v>0</v>
      </c>
      <c r="L76" s="547">
        <v>208268.7</v>
      </c>
      <c r="M76" s="547">
        <v>36753.300000000003</v>
      </c>
      <c r="N76" s="562" t="s">
        <v>439</v>
      </c>
      <c r="O76" s="134">
        <v>10</v>
      </c>
      <c r="P76" s="364" t="s">
        <v>292</v>
      </c>
      <c r="Q76" s="606" t="s">
        <v>294</v>
      </c>
    </row>
    <row r="77" spans="2:17" ht="34.15" customHeight="1" x14ac:dyDescent="0.35">
      <c r="B77" s="542"/>
      <c r="C77" s="542"/>
      <c r="D77" s="542"/>
      <c r="E77" s="542"/>
      <c r="F77" s="542"/>
      <c r="G77" s="542"/>
      <c r="H77" s="542"/>
      <c r="I77" s="547"/>
      <c r="J77" s="607"/>
      <c r="K77" s="547"/>
      <c r="L77" s="547"/>
      <c r="M77" s="547"/>
      <c r="N77" s="563"/>
      <c r="O77" s="174" t="s">
        <v>26</v>
      </c>
      <c r="P77" s="364"/>
      <c r="Q77" s="606"/>
    </row>
    <row r="78" spans="2:17" ht="26.15" customHeight="1" x14ac:dyDescent="0.35">
      <c r="B78" s="542"/>
      <c r="C78" s="542"/>
      <c r="D78" s="542"/>
      <c r="E78" s="542"/>
      <c r="F78" s="542"/>
      <c r="G78" s="542"/>
      <c r="H78" s="542"/>
      <c r="I78" s="547"/>
      <c r="J78" s="607"/>
      <c r="K78" s="547"/>
      <c r="L78" s="547"/>
      <c r="M78" s="547"/>
      <c r="N78" s="562" t="s">
        <v>440</v>
      </c>
      <c r="O78" s="134">
        <v>10</v>
      </c>
      <c r="P78" s="364"/>
      <c r="Q78" s="606"/>
    </row>
    <row r="79" spans="2:17" ht="26.15" customHeight="1" x14ac:dyDescent="0.35">
      <c r="B79" s="542"/>
      <c r="C79" s="542"/>
      <c r="D79" s="542"/>
      <c r="E79" s="542"/>
      <c r="F79" s="542"/>
      <c r="G79" s="542"/>
      <c r="H79" s="542"/>
      <c r="I79" s="547"/>
      <c r="J79" s="607"/>
      <c r="K79" s="547"/>
      <c r="L79" s="547"/>
      <c r="M79" s="547"/>
      <c r="N79" s="563"/>
      <c r="O79" s="174" t="s">
        <v>26</v>
      </c>
      <c r="P79" s="364"/>
      <c r="Q79" s="606"/>
    </row>
    <row r="80" spans="2:17" ht="34.5" customHeight="1" x14ac:dyDescent="0.35">
      <c r="B80" s="542"/>
      <c r="C80" s="542"/>
      <c r="D80" s="542"/>
      <c r="E80" s="542"/>
      <c r="F80" s="542"/>
      <c r="G80" s="542"/>
      <c r="H80" s="542"/>
      <c r="I80" s="547"/>
      <c r="J80" s="607"/>
      <c r="K80" s="547"/>
      <c r="L80" s="547"/>
      <c r="M80" s="547"/>
      <c r="N80" s="562" t="s">
        <v>441</v>
      </c>
      <c r="O80" s="196">
        <v>10</v>
      </c>
      <c r="P80" s="364"/>
      <c r="Q80" s="606"/>
    </row>
    <row r="81" spans="2:17" ht="34.5" customHeight="1" x14ac:dyDescent="0.35">
      <c r="B81" s="542"/>
      <c r="C81" s="542"/>
      <c r="D81" s="542"/>
      <c r="E81" s="542"/>
      <c r="F81" s="542"/>
      <c r="G81" s="542"/>
      <c r="H81" s="542"/>
      <c r="I81" s="547"/>
      <c r="J81" s="607"/>
      <c r="K81" s="547"/>
      <c r="L81" s="547"/>
      <c r="M81" s="547"/>
      <c r="N81" s="563"/>
      <c r="O81" s="174" t="s">
        <v>26</v>
      </c>
      <c r="P81" s="364"/>
      <c r="Q81" s="606"/>
    </row>
    <row r="82" spans="2:17" ht="34.5" customHeight="1" x14ac:dyDescent="0.35">
      <c r="B82" s="542"/>
      <c r="C82" s="542"/>
      <c r="D82" s="542"/>
      <c r="E82" s="542"/>
      <c r="F82" s="542"/>
      <c r="G82" s="542"/>
      <c r="H82" s="542"/>
      <c r="I82" s="547"/>
      <c r="J82" s="607"/>
      <c r="K82" s="547"/>
      <c r="L82" s="547"/>
      <c r="M82" s="547"/>
      <c r="N82" s="562" t="s">
        <v>442</v>
      </c>
      <c r="O82" s="197">
        <v>10</v>
      </c>
      <c r="P82" s="364"/>
      <c r="Q82" s="606"/>
    </row>
    <row r="83" spans="2:17" ht="34.5" customHeight="1" x14ac:dyDescent="0.35">
      <c r="B83" s="542"/>
      <c r="C83" s="542"/>
      <c r="D83" s="542"/>
      <c r="E83" s="542"/>
      <c r="F83" s="542"/>
      <c r="G83" s="542"/>
      <c r="H83" s="542"/>
      <c r="I83" s="547"/>
      <c r="J83" s="607"/>
      <c r="K83" s="547"/>
      <c r="L83" s="547"/>
      <c r="M83" s="547"/>
      <c r="N83" s="563"/>
      <c r="O83" s="174" t="s">
        <v>26</v>
      </c>
      <c r="P83" s="364"/>
      <c r="Q83" s="606"/>
    </row>
    <row r="84" spans="2:17" ht="17.649999999999999" customHeight="1" x14ac:dyDescent="0.35">
      <c r="B84" s="542" t="s">
        <v>449</v>
      </c>
      <c r="C84" s="542"/>
      <c r="D84" s="542" t="s">
        <v>249</v>
      </c>
      <c r="E84" s="542"/>
      <c r="F84" s="542"/>
      <c r="G84" s="542" t="s">
        <v>705</v>
      </c>
      <c r="H84" s="542"/>
      <c r="I84" s="547">
        <f>SUM(J84:M95)</f>
        <v>6265185</v>
      </c>
      <c r="J84" s="607">
        <v>0</v>
      </c>
      <c r="K84" s="547">
        <v>0</v>
      </c>
      <c r="L84" s="547">
        <v>5325407.25</v>
      </c>
      <c r="M84" s="547">
        <v>939777.75</v>
      </c>
      <c r="N84" s="562" t="s">
        <v>437</v>
      </c>
      <c r="O84" s="134">
        <v>86</v>
      </c>
      <c r="P84" s="539" t="s">
        <v>307</v>
      </c>
      <c r="Q84" s="467" t="s">
        <v>327</v>
      </c>
    </row>
    <row r="85" spans="2:17" ht="17.649999999999999" customHeight="1" x14ac:dyDescent="0.35">
      <c r="B85" s="542"/>
      <c r="C85" s="542"/>
      <c r="D85" s="542"/>
      <c r="E85" s="542"/>
      <c r="F85" s="542"/>
      <c r="G85" s="542"/>
      <c r="H85" s="542"/>
      <c r="I85" s="547"/>
      <c r="J85" s="607"/>
      <c r="K85" s="547"/>
      <c r="L85" s="547"/>
      <c r="M85" s="547"/>
      <c r="N85" s="563"/>
      <c r="O85" s="174" t="s">
        <v>26</v>
      </c>
      <c r="P85" s="540"/>
      <c r="Q85" s="468"/>
    </row>
    <row r="86" spans="2:17" ht="17.649999999999999" customHeight="1" x14ac:dyDescent="0.35">
      <c r="B86" s="542"/>
      <c r="C86" s="542"/>
      <c r="D86" s="542"/>
      <c r="E86" s="542"/>
      <c r="F86" s="542"/>
      <c r="G86" s="542"/>
      <c r="H86" s="542"/>
      <c r="I86" s="547"/>
      <c r="J86" s="607"/>
      <c r="K86" s="547"/>
      <c r="L86" s="547"/>
      <c r="M86" s="547"/>
      <c r="N86" s="562" t="s">
        <v>438</v>
      </c>
      <c r="O86" s="196">
        <v>86</v>
      </c>
      <c r="P86" s="540"/>
      <c r="Q86" s="468"/>
    </row>
    <row r="87" spans="2:17" ht="17.649999999999999" customHeight="1" x14ac:dyDescent="0.35">
      <c r="B87" s="542"/>
      <c r="C87" s="542"/>
      <c r="D87" s="542"/>
      <c r="E87" s="542"/>
      <c r="F87" s="542"/>
      <c r="G87" s="542"/>
      <c r="H87" s="542"/>
      <c r="I87" s="547"/>
      <c r="J87" s="607"/>
      <c r="K87" s="547"/>
      <c r="L87" s="547"/>
      <c r="M87" s="547"/>
      <c r="N87" s="563"/>
      <c r="O87" s="174" t="s">
        <v>26</v>
      </c>
      <c r="P87" s="540"/>
      <c r="Q87" s="468"/>
    </row>
    <row r="88" spans="2:17" ht="34.5" customHeight="1" x14ac:dyDescent="0.35">
      <c r="B88" s="542"/>
      <c r="C88" s="542"/>
      <c r="D88" s="542"/>
      <c r="E88" s="542"/>
      <c r="F88" s="542"/>
      <c r="G88" s="542"/>
      <c r="H88" s="542"/>
      <c r="I88" s="547"/>
      <c r="J88" s="607"/>
      <c r="K88" s="547"/>
      <c r="L88" s="547"/>
      <c r="M88" s="547"/>
      <c r="N88" s="562" t="s">
        <v>439</v>
      </c>
      <c r="O88" s="196">
        <v>15</v>
      </c>
      <c r="P88" s="540"/>
      <c r="Q88" s="468"/>
    </row>
    <row r="89" spans="2:17" ht="34.5" customHeight="1" x14ac:dyDescent="0.35">
      <c r="B89" s="542"/>
      <c r="C89" s="542"/>
      <c r="D89" s="542"/>
      <c r="E89" s="542"/>
      <c r="F89" s="542"/>
      <c r="G89" s="542"/>
      <c r="H89" s="542"/>
      <c r="I89" s="547"/>
      <c r="J89" s="607"/>
      <c r="K89" s="547"/>
      <c r="L89" s="547"/>
      <c r="M89" s="547"/>
      <c r="N89" s="563"/>
      <c r="O89" s="198" t="s">
        <v>26</v>
      </c>
      <c r="P89" s="540"/>
      <c r="Q89" s="468"/>
    </row>
    <row r="90" spans="2:17" ht="25.5" customHeight="1" x14ac:dyDescent="0.35">
      <c r="B90" s="542"/>
      <c r="C90" s="542"/>
      <c r="D90" s="542"/>
      <c r="E90" s="542"/>
      <c r="F90" s="542"/>
      <c r="G90" s="542"/>
      <c r="H90" s="542"/>
      <c r="I90" s="547"/>
      <c r="J90" s="607"/>
      <c r="K90" s="547"/>
      <c r="L90" s="547"/>
      <c r="M90" s="547"/>
      <c r="N90" s="562" t="s">
        <v>440</v>
      </c>
      <c r="O90" s="197">
        <v>15</v>
      </c>
      <c r="P90" s="540"/>
      <c r="Q90" s="468"/>
    </row>
    <row r="91" spans="2:17" ht="25.5" customHeight="1" x14ac:dyDescent="0.35">
      <c r="B91" s="542"/>
      <c r="C91" s="542"/>
      <c r="D91" s="542"/>
      <c r="E91" s="542"/>
      <c r="F91" s="542"/>
      <c r="G91" s="542"/>
      <c r="H91" s="542"/>
      <c r="I91" s="547"/>
      <c r="J91" s="607"/>
      <c r="K91" s="547"/>
      <c r="L91" s="547"/>
      <c r="M91" s="547"/>
      <c r="N91" s="563"/>
      <c r="O91" s="198" t="s">
        <v>26</v>
      </c>
      <c r="P91" s="540"/>
      <c r="Q91" s="468"/>
    </row>
    <row r="92" spans="2:17" ht="34.5" customHeight="1" x14ac:dyDescent="0.35">
      <c r="B92" s="542"/>
      <c r="C92" s="542"/>
      <c r="D92" s="542"/>
      <c r="E92" s="542"/>
      <c r="F92" s="542"/>
      <c r="G92" s="542"/>
      <c r="H92" s="542"/>
      <c r="I92" s="547"/>
      <c r="J92" s="607"/>
      <c r="K92" s="547"/>
      <c r="L92" s="547"/>
      <c r="M92" s="547"/>
      <c r="N92" s="562" t="s">
        <v>441</v>
      </c>
      <c r="O92" s="197">
        <v>25</v>
      </c>
      <c r="P92" s="540"/>
      <c r="Q92" s="468"/>
    </row>
    <row r="93" spans="2:17" ht="34.5" customHeight="1" x14ac:dyDescent="0.35">
      <c r="B93" s="542"/>
      <c r="C93" s="542"/>
      <c r="D93" s="542"/>
      <c r="E93" s="542"/>
      <c r="F93" s="542"/>
      <c r="G93" s="542"/>
      <c r="H93" s="542"/>
      <c r="I93" s="547"/>
      <c r="J93" s="607"/>
      <c r="K93" s="547"/>
      <c r="L93" s="547"/>
      <c r="M93" s="547"/>
      <c r="N93" s="563"/>
      <c r="O93" s="198" t="s">
        <v>26</v>
      </c>
      <c r="P93" s="540"/>
      <c r="Q93" s="468"/>
    </row>
    <row r="94" spans="2:17" ht="34.5" customHeight="1" x14ac:dyDescent="0.35">
      <c r="B94" s="542"/>
      <c r="C94" s="542"/>
      <c r="D94" s="542"/>
      <c r="E94" s="542"/>
      <c r="F94" s="542"/>
      <c r="G94" s="542"/>
      <c r="H94" s="542"/>
      <c r="I94" s="547"/>
      <c r="J94" s="607"/>
      <c r="K94" s="547"/>
      <c r="L94" s="547"/>
      <c r="M94" s="547"/>
      <c r="N94" s="562" t="s">
        <v>442</v>
      </c>
      <c r="O94" s="197">
        <v>25</v>
      </c>
      <c r="P94" s="540"/>
      <c r="Q94" s="468"/>
    </row>
    <row r="95" spans="2:17" ht="34.5" customHeight="1" x14ac:dyDescent="0.35">
      <c r="B95" s="542"/>
      <c r="C95" s="542"/>
      <c r="D95" s="542"/>
      <c r="E95" s="542"/>
      <c r="F95" s="542"/>
      <c r="G95" s="542"/>
      <c r="H95" s="542"/>
      <c r="I95" s="547"/>
      <c r="J95" s="607"/>
      <c r="K95" s="547"/>
      <c r="L95" s="547"/>
      <c r="M95" s="547"/>
      <c r="N95" s="563"/>
      <c r="O95" s="198" t="s">
        <v>26</v>
      </c>
      <c r="P95" s="540"/>
      <c r="Q95" s="468"/>
    </row>
    <row r="96" spans="2:17" ht="34.5" customHeight="1" x14ac:dyDescent="0.35">
      <c r="B96" s="542" t="s">
        <v>450</v>
      </c>
      <c r="C96" s="542"/>
      <c r="D96" s="542" t="s">
        <v>249</v>
      </c>
      <c r="E96" s="542"/>
      <c r="F96" s="542"/>
      <c r="G96" s="542" t="s">
        <v>705</v>
      </c>
      <c r="H96" s="542"/>
      <c r="I96" s="547">
        <f>SUM(J96:M99)</f>
        <v>150000</v>
      </c>
      <c r="J96" s="607">
        <v>0</v>
      </c>
      <c r="K96" s="547">
        <v>0</v>
      </c>
      <c r="L96" s="547">
        <v>127500</v>
      </c>
      <c r="M96" s="547">
        <v>22500</v>
      </c>
      <c r="N96" s="562" t="s">
        <v>439</v>
      </c>
      <c r="O96" s="134">
        <v>6</v>
      </c>
      <c r="P96" s="364" t="s">
        <v>292</v>
      </c>
      <c r="Q96" s="606" t="s">
        <v>294</v>
      </c>
    </row>
    <row r="97" spans="2:17" ht="34.5" customHeight="1" x14ac:dyDescent="0.35">
      <c r="B97" s="542"/>
      <c r="C97" s="542"/>
      <c r="D97" s="542"/>
      <c r="E97" s="542"/>
      <c r="F97" s="542"/>
      <c r="G97" s="542"/>
      <c r="H97" s="542"/>
      <c r="I97" s="547"/>
      <c r="J97" s="607"/>
      <c r="K97" s="547"/>
      <c r="L97" s="547"/>
      <c r="M97" s="547"/>
      <c r="N97" s="563"/>
      <c r="O97" s="174" t="s">
        <v>26</v>
      </c>
      <c r="P97" s="364"/>
      <c r="Q97" s="606"/>
    </row>
    <row r="98" spans="2:17" ht="27.65" customHeight="1" x14ac:dyDescent="0.35">
      <c r="B98" s="542"/>
      <c r="C98" s="542"/>
      <c r="D98" s="542"/>
      <c r="E98" s="542"/>
      <c r="F98" s="542"/>
      <c r="G98" s="542"/>
      <c r="H98" s="542"/>
      <c r="I98" s="547"/>
      <c r="J98" s="607"/>
      <c r="K98" s="547"/>
      <c r="L98" s="547"/>
      <c r="M98" s="547"/>
      <c r="N98" s="562" t="s">
        <v>440</v>
      </c>
      <c r="O98" s="134">
        <v>6</v>
      </c>
      <c r="P98" s="364"/>
      <c r="Q98" s="606"/>
    </row>
    <row r="99" spans="2:17" ht="27.65" customHeight="1" x14ac:dyDescent="0.35">
      <c r="B99" s="542"/>
      <c r="C99" s="542"/>
      <c r="D99" s="542"/>
      <c r="E99" s="542"/>
      <c r="F99" s="542"/>
      <c r="G99" s="542"/>
      <c r="H99" s="542"/>
      <c r="I99" s="547"/>
      <c r="J99" s="607"/>
      <c r="K99" s="547"/>
      <c r="L99" s="547"/>
      <c r="M99" s="547"/>
      <c r="N99" s="563"/>
      <c r="O99" s="174" t="s">
        <v>26</v>
      </c>
      <c r="P99" s="364"/>
      <c r="Q99" s="606"/>
    </row>
    <row r="100" spans="2:17" ht="34.5" customHeight="1" x14ac:dyDescent="0.35">
      <c r="B100" s="542" t="s">
        <v>451</v>
      </c>
      <c r="C100" s="542"/>
      <c r="D100" s="542" t="s">
        <v>249</v>
      </c>
      <c r="E100" s="542"/>
      <c r="F100" s="542"/>
      <c r="G100" s="542" t="s">
        <v>705</v>
      </c>
      <c r="H100" s="542"/>
      <c r="I100" s="547">
        <f>SUM(J100:M103)</f>
        <v>4117647.06</v>
      </c>
      <c r="J100" s="607">
        <v>0</v>
      </c>
      <c r="K100" s="547">
        <v>0</v>
      </c>
      <c r="L100" s="547">
        <v>3500000</v>
      </c>
      <c r="M100" s="547">
        <v>617647.06000000006</v>
      </c>
      <c r="N100" s="562" t="s">
        <v>443</v>
      </c>
      <c r="O100" s="134">
        <v>32</v>
      </c>
      <c r="P100" s="364" t="s">
        <v>684</v>
      </c>
      <c r="Q100" s="606" t="s">
        <v>327</v>
      </c>
    </row>
    <row r="101" spans="2:17" ht="34.5" customHeight="1" x14ac:dyDescent="0.35">
      <c r="B101" s="542"/>
      <c r="C101" s="542"/>
      <c r="D101" s="542"/>
      <c r="E101" s="542"/>
      <c r="F101" s="542"/>
      <c r="G101" s="542"/>
      <c r="H101" s="542"/>
      <c r="I101" s="547"/>
      <c r="J101" s="607"/>
      <c r="K101" s="547"/>
      <c r="L101" s="547"/>
      <c r="M101" s="547"/>
      <c r="N101" s="563"/>
      <c r="O101" s="174" t="s">
        <v>26</v>
      </c>
      <c r="P101" s="364"/>
      <c r="Q101" s="606"/>
    </row>
    <row r="102" spans="2:17" ht="34.5" customHeight="1" x14ac:dyDescent="0.35">
      <c r="B102" s="542"/>
      <c r="C102" s="542"/>
      <c r="D102" s="542"/>
      <c r="E102" s="542"/>
      <c r="F102" s="542"/>
      <c r="G102" s="542"/>
      <c r="H102" s="542"/>
      <c r="I102" s="547"/>
      <c r="J102" s="607"/>
      <c r="K102" s="547"/>
      <c r="L102" s="547"/>
      <c r="M102" s="547"/>
      <c r="N102" s="562" t="s">
        <v>444</v>
      </c>
      <c r="O102" s="134">
        <v>32</v>
      </c>
      <c r="P102" s="364"/>
      <c r="Q102" s="606"/>
    </row>
    <row r="103" spans="2:17" ht="34.5" customHeight="1" x14ac:dyDescent="0.35">
      <c r="B103" s="542"/>
      <c r="C103" s="542"/>
      <c r="D103" s="542"/>
      <c r="E103" s="542"/>
      <c r="F103" s="542"/>
      <c r="G103" s="542"/>
      <c r="H103" s="542"/>
      <c r="I103" s="547"/>
      <c r="J103" s="607"/>
      <c r="K103" s="547"/>
      <c r="L103" s="547"/>
      <c r="M103" s="547"/>
      <c r="N103" s="563"/>
      <c r="O103" s="174" t="s">
        <v>26</v>
      </c>
      <c r="P103" s="364"/>
      <c r="Q103" s="606"/>
    </row>
    <row r="104" spans="2:17" ht="21" customHeight="1" x14ac:dyDescent="0.35">
      <c r="B104" s="542" t="s">
        <v>452</v>
      </c>
      <c r="C104" s="542"/>
      <c r="D104" s="542" t="s">
        <v>258</v>
      </c>
      <c r="E104" s="542"/>
      <c r="F104" s="542"/>
      <c r="G104" s="542" t="s">
        <v>705</v>
      </c>
      <c r="H104" s="542"/>
      <c r="I104" s="547">
        <f>SUM(J104:M107)</f>
        <v>3000000</v>
      </c>
      <c r="J104" s="607">
        <v>0</v>
      </c>
      <c r="K104" s="547">
        <v>0</v>
      </c>
      <c r="L104" s="547">
        <v>2550000</v>
      </c>
      <c r="M104" s="547">
        <v>450000</v>
      </c>
      <c r="N104" s="562" t="s">
        <v>437</v>
      </c>
      <c r="O104" s="134">
        <v>70</v>
      </c>
      <c r="P104" s="364" t="s">
        <v>307</v>
      </c>
      <c r="Q104" s="606" t="s">
        <v>327</v>
      </c>
    </row>
    <row r="105" spans="2:17" ht="21" customHeight="1" x14ac:dyDescent="0.35">
      <c r="B105" s="542"/>
      <c r="C105" s="542"/>
      <c r="D105" s="542"/>
      <c r="E105" s="542"/>
      <c r="F105" s="542"/>
      <c r="G105" s="542"/>
      <c r="H105" s="542"/>
      <c r="I105" s="547"/>
      <c r="J105" s="607"/>
      <c r="K105" s="547"/>
      <c r="L105" s="547"/>
      <c r="M105" s="547"/>
      <c r="N105" s="563"/>
      <c r="O105" s="174" t="s">
        <v>26</v>
      </c>
      <c r="P105" s="364"/>
      <c r="Q105" s="606"/>
    </row>
    <row r="106" spans="2:17" ht="21" customHeight="1" x14ac:dyDescent="0.35">
      <c r="B106" s="542"/>
      <c r="C106" s="542"/>
      <c r="D106" s="542"/>
      <c r="E106" s="542"/>
      <c r="F106" s="542"/>
      <c r="G106" s="542"/>
      <c r="H106" s="542"/>
      <c r="I106" s="547"/>
      <c r="J106" s="607"/>
      <c r="K106" s="547"/>
      <c r="L106" s="547"/>
      <c r="M106" s="547"/>
      <c r="N106" s="562" t="s">
        <v>438</v>
      </c>
      <c r="O106" s="134">
        <v>70</v>
      </c>
      <c r="P106" s="364"/>
      <c r="Q106" s="606"/>
    </row>
    <row r="107" spans="2:17" ht="21" customHeight="1" x14ac:dyDescent="0.35">
      <c r="B107" s="542"/>
      <c r="C107" s="542"/>
      <c r="D107" s="542"/>
      <c r="E107" s="542"/>
      <c r="F107" s="542"/>
      <c r="G107" s="542"/>
      <c r="H107" s="542"/>
      <c r="I107" s="547"/>
      <c r="J107" s="607"/>
      <c r="K107" s="547"/>
      <c r="L107" s="547"/>
      <c r="M107" s="547"/>
      <c r="N107" s="563"/>
      <c r="O107" s="174" t="s">
        <v>26</v>
      </c>
      <c r="P107" s="364"/>
      <c r="Q107" s="606"/>
    </row>
    <row r="108" spans="2:17" ht="34.5" customHeight="1" x14ac:dyDescent="0.35">
      <c r="B108" s="542" t="s">
        <v>453</v>
      </c>
      <c r="C108" s="542"/>
      <c r="D108" s="542" t="s">
        <v>258</v>
      </c>
      <c r="E108" s="542"/>
      <c r="F108" s="542"/>
      <c r="G108" s="542" t="s">
        <v>705</v>
      </c>
      <c r="H108" s="542"/>
      <c r="I108" s="547">
        <f>SUM(J108:M111)</f>
        <v>509353.85000000003</v>
      </c>
      <c r="J108" s="607">
        <v>0</v>
      </c>
      <c r="K108" s="547">
        <v>0</v>
      </c>
      <c r="L108" s="547">
        <v>432950.77</v>
      </c>
      <c r="M108" s="547">
        <v>76403.08</v>
      </c>
      <c r="N108" s="562" t="s">
        <v>439</v>
      </c>
      <c r="O108" s="134">
        <v>12</v>
      </c>
      <c r="P108" s="364" t="s">
        <v>326</v>
      </c>
      <c r="Q108" s="606" t="s">
        <v>327</v>
      </c>
    </row>
    <row r="109" spans="2:17" ht="34.5" customHeight="1" x14ac:dyDescent="0.35">
      <c r="B109" s="542"/>
      <c r="C109" s="542"/>
      <c r="D109" s="542"/>
      <c r="E109" s="542"/>
      <c r="F109" s="542"/>
      <c r="G109" s="542"/>
      <c r="H109" s="542"/>
      <c r="I109" s="547"/>
      <c r="J109" s="607"/>
      <c r="K109" s="547"/>
      <c r="L109" s="547"/>
      <c r="M109" s="547"/>
      <c r="N109" s="563"/>
      <c r="O109" s="174" t="s">
        <v>26</v>
      </c>
      <c r="P109" s="364"/>
      <c r="Q109" s="606"/>
    </row>
    <row r="110" spans="2:17" ht="29.65" customHeight="1" x14ac:dyDescent="0.35">
      <c r="B110" s="542"/>
      <c r="C110" s="542"/>
      <c r="D110" s="542"/>
      <c r="E110" s="542"/>
      <c r="F110" s="542"/>
      <c r="G110" s="542"/>
      <c r="H110" s="542"/>
      <c r="I110" s="547"/>
      <c r="J110" s="607"/>
      <c r="K110" s="547"/>
      <c r="L110" s="547"/>
      <c r="M110" s="547"/>
      <c r="N110" s="562" t="s">
        <v>440</v>
      </c>
      <c r="O110" s="134">
        <v>12</v>
      </c>
      <c r="P110" s="364"/>
      <c r="Q110" s="606"/>
    </row>
    <row r="111" spans="2:17" ht="29.65" customHeight="1" x14ac:dyDescent="0.35">
      <c r="B111" s="542"/>
      <c r="C111" s="542"/>
      <c r="D111" s="542"/>
      <c r="E111" s="542"/>
      <c r="F111" s="542"/>
      <c r="G111" s="542"/>
      <c r="H111" s="542"/>
      <c r="I111" s="547"/>
      <c r="J111" s="607"/>
      <c r="K111" s="547"/>
      <c r="L111" s="547"/>
      <c r="M111" s="547"/>
      <c r="N111" s="563"/>
      <c r="O111" s="174" t="s">
        <v>26</v>
      </c>
      <c r="P111" s="364"/>
      <c r="Q111" s="606"/>
    </row>
    <row r="112" spans="2:17" ht="34.5" customHeight="1" x14ac:dyDescent="0.35">
      <c r="B112" s="542" t="s">
        <v>454</v>
      </c>
      <c r="C112" s="542"/>
      <c r="D112" s="542" t="s">
        <v>258</v>
      </c>
      <c r="E112" s="542"/>
      <c r="F112" s="542"/>
      <c r="G112" s="542" t="s">
        <v>705</v>
      </c>
      <c r="H112" s="542"/>
      <c r="I112" s="547">
        <f>SUM(J112:M115)</f>
        <v>531860.37</v>
      </c>
      <c r="J112" s="607">
        <v>0</v>
      </c>
      <c r="K112" s="547">
        <v>0</v>
      </c>
      <c r="L112" s="547">
        <v>452081.31</v>
      </c>
      <c r="M112" s="547">
        <v>79779.06</v>
      </c>
      <c r="N112" s="562" t="s">
        <v>441</v>
      </c>
      <c r="O112" s="134">
        <v>22</v>
      </c>
      <c r="P112" s="364" t="s">
        <v>307</v>
      </c>
      <c r="Q112" s="606" t="s">
        <v>327</v>
      </c>
    </row>
    <row r="113" spans="2:17" ht="34.5" customHeight="1" x14ac:dyDescent="0.35">
      <c r="B113" s="542"/>
      <c r="C113" s="542"/>
      <c r="D113" s="542"/>
      <c r="E113" s="542"/>
      <c r="F113" s="542"/>
      <c r="G113" s="542"/>
      <c r="H113" s="542"/>
      <c r="I113" s="547"/>
      <c r="J113" s="607"/>
      <c r="K113" s="547"/>
      <c r="L113" s="547"/>
      <c r="M113" s="547"/>
      <c r="N113" s="563"/>
      <c r="O113" s="174" t="s">
        <v>26</v>
      </c>
      <c r="P113" s="364"/>
      <c r="Q113" s="606"/>
    </row>
    <row r="114" spans="2:17" ht="34.5" customHeight="1" x14ac:dyDescent="0.35">
      <c r="B114" s="542"/>
      <c r="C114" s="542"/>
      <c r="D114" s="542"/>
      <c r="E114" s="542"/>
      <c r="F114" s="542"/>
      <c r="G114" s="542"/>
      <c r="H114" s="542"/>
      <c r="I114" s="547"/>
      <c r="J114" s="607"/>
      <c r="K114" s="547"/>
      <c r="L114" s="547"/>
      <c r="M114" s="547"/>
      <c r="N114" s="562" t="s">
        <v>442</v>
      </c>
      <c r="O114" s="134">
        <v>22</v>
      </c>
      <c r="P114" s="364"/>
      <c r="Q114" s="606"/>
    </row>
    <row r="115" spans="2:17" ht="34.5" customHeight="1" x14ac:dyDescent="0.35">
      <c r="B115" s="542"/>
      <c r="C115" s="542"/>
      <c r="D115" s="542"/>
      <c r="E115" s="542"/>
      <c r="F115" s="542"/>
      <c r="G115" s="542"/>
      <c r="H115" s="542"/>
      <c r="I115" s="547"/>
      <c r="J115" s="607"/>
      <c r="K115" s="547"/>
      <c r="L115" s="547"/>
      <c r="M115" s="547"/>
      <c r="N115" s="563"/>
      <c r="O115" s="174" t="s">
        <v>26</v>
      </c>
      <c r="P115" s="364"/>
      <c r="Q115" s="606"/>
    </row>
    <row r="116" spans="2:17" ht="34.5" customHeight="1" x14ac:dyDescent="0.35">
      <c r="B116" s="542" t="s">
        <v>455</v>
      </c>
      <c r="C116" s="542"/>
      <c r="D116" s="542" t="s">
        <v>258</v>
      </c>
      <c r="E116" s="542"/>
      <c r="F116" s="542"/>
      <c r="G116" s="542" t="s">
        <v>705</v>
      </c>
      <c r="H116" s="542"/>
      <c r="I116" s="547">
        <f>SUM(J116:M119)</f>
        <v>2936551</v>
      </c>
      <c r="J116" s="607">
        <v>0</v>
      </c>
      <c r="K116" s="547">
        <v>0</v>
      </c>
      <c r="L116" s="547">
        <v>2496068.35</v>
      </c>
      <c r="M116" s="547">
        <v>440482.65</v>
      </c>
      <c r="N116" s="562" t="s">
        <v>443</v>
      </c>
      <c r="O116" s="134">
        <v>53</v>
      </c>
      <c r="P116" s="364" t="s">
        <v>307</v>
      </c>
      <c r="Q116" s="606" t="s">
        <v>327</v>
      </c>
    </row>
    <row r="117" spans="2:17" ht="34.5" customHeight="1" x14ac:dyDescent="0.35">
      <c r="B117" s="542"/>
      <c r="C117" s="542"/>
      <c r="D117" s="542"/>
      <c r="E117" s="542"/>
      <c r="F117" s="542"/>
      <c r="G117" s="542"/>
      <c r="H117" s="542"/>
      <c r="I117" s="547"/>
      <c r="J117" s="607"/>
      <c r="K117" s="547"/>
      <c r="L117" s="547"/>
      <c r="M117" s="547"/>
      <c r="N117" s="563"/>
      <c r="O117" s="174" t="s">
        <v>26</v>
      </c>
      <c r="P117" s="364"/>
      <c r="Q117" s="606"/>
    </row>
    <row r="118" spans="2:17" ht="34.5" customHeight="1" x14ac:dyDescent="0.35">
      <c r="B118" s="542"/>
      <c r="C118" s="542"/>
      <c r="D118" s="542"/>
      <c r="E118" s="542"/>
      <c r="F118" s="542"/>
      <c r="G118" s="542"/>
      <c r="H118" s="542"/>
      <c r="I118" s="547"/>
      <c r="J118" s="607"/>
      <c r="K118" s="547"/>
      <c r="L118" s="547"/>
      <c r="M118" s="547"/>
      <c r="N118" s="562" t="s">
        <v>444</v>
      </c>
      <c r="O118" s="134">
        <v>53</v>
      </c>
      <c r="P118" s="364"/>
      <c r="Q118" s="606"/>
    </row>
    <row r="119" spans="2:17" ht="34.5" customHeight="1" x14ac:dyDescent="0.35">
      <c r="B119" s="542"/>
      <c r="C119" s="542"/>
      <c r="D119" s="542"/>
      <c r="E119" s="542"/>
      <c r="F119" s="542"/>
      <c r="G119" s="542"/>
      <c r="H119" s="542"/>
      <c r="I119" s="547"/>
      <c r="J119" s="607"/>
      <c r="K119" s="547"/>
      <c r="L119" s="547"/>
      <c r="M119" s="547"/>
      <c r="N119" s="563"/>
      <c r="O119" s="174" t="s">
        <v>26</v>
      </c>
      <c r="P119" s="364"/>
      <c r="Q119" s="606"/>
    </row>
    <row r="120" spans="2:17" ht="34.5" customHeight="1" x14ac:dyDescent="0.35">
      <c r="B120" s="542" t="s">
        <v>685</v>
      </c>
      <c r="C120" s="542"/>
      <c r="D120" s="542" t="s">
        <v>258</v>
      </c>
      <c r="E120" s="542"/>
      <c r="F120" s="542"/>
      <c r="G120" s="542" t="s">
        <v>705</v>
      </c>
      <c r="H120" s="542"/>
      <c r="I120" s="547">
        <f>SUM(J120:M123)</f>
        <v>335248.15999999997</v>
      </c>
      <c r="J120" s="607">
        <v>0</v>
      </c>
      <c r="K120" s="547">
        <v>0</v>
      </c>
      <c r="L120" s="547">
        <v>284960.93</v>
      </c>
      <c r="M120" s="547">
        <v>50287.23</v>
      </c>
      <c r="N120" s="562" t="s">
        <v>439</v>
      </c>
      <c r="O120" s="134">
        <v>10</v>
      </c>
      <c r="P120" s="364" t="s">
        <v>295</v>
      </c>
      <c r="Q120" s="606" t="s">
        <v>327</v>
      </c>
    </row>
    <row r="121" spans="2:17" ht="34.5" customHeight="1" x14ac:dyDescent="0.35">
      <c r="B121" s="542"/>
      <c r="C121" s="542"/>
      <c r="D121" s="542"/>
      <c r="E121" s="542"/>
      <c r="F121" s="542"/>
      <c r="G121" s="542"/>
      <c r="H121" s="542"/>
      <c r="I121" s="547"/>
      <c r="J121" s="607"/>
      <c r="K121" s="547"/>
      <c r="L121" s="547"/>
      <c r="M121" s="547"/>
      <c r="N121" s="563"/>
      <c r="O121" s="174" t="s">
        <v>26</v>
      </c>
      <c r="P121" s="364"/>
      <c r="Q121" s="606"/>
    </row>
    <row r="122" spans="2:17" ht="34.5" customHeight="1" x14ac:dyDescent="0.35">
      <c r="B122" s="542"/>
      <c r="C122" s="542"/>
      <c r="D122" s="542"/>
      <c r="E122" s="542"/>
      <c r="F122" s="542"/>
      <c r="G122" s="542"/>
      <c r="H122" s="542"/>
      <c r="I122" s="547"/>
      <c r="J122" s="607"/>
      <c r="K122" s="547"/>
      <c r="L122" s="547"/>
      <c r="M122" s="547"/>
      <c r="N122" s="562" t="s">
        <v>440</v>
      </c>
      <c r="O122" s="134">
        <v>10</v>
      </c>
      <c r="P122" s="364"/>
      <c r="Q122" s="606"/>
    </row>
    <row r="123" spans="2:17" ht="34.5" customHeight="1" x14ac:dyDescent="0.35">
      <c r="B123" s="542"/>
      <c r="C123" s="542"/>
      <c r="D123" s="542"/>
      <c r="E123" s="542"/>
      <c r="F123" s="542"/>
      <c r="G123" s="542"/>
      <c r="H123" s="542"/>
      <c r="I123" s="547"/>
      <c r="J123" s="607"/>
      <c r="K123" s="547"/>
      <c r="L123" s="547"/>
      <c r="M123" s="547"/>
      <c r="N123" s="563"/>
      <c r="O123" s="174" t="s">
        <v>26</v>
      </c>
      <c r="P123" s="364"/>
      <c r="Q123" s="606"/>
    </row>
    <row r="124" spans="2:17" ht="34.5" customHeight="1" x14ac:dyDescent="0.35">
      <c r="B124" s="385" t="s">
        <v>693</v>
      </c>
      <c r="C124" s="349" t="s">
        <v>119</v>
      </c>
      <c r="D124" s="543" t="s">
        <v>258</v>
      </c>
      <c r="E124" s="349"/>
      <c r="F124" s="349" t="s">
        <v>120</v>
      </c>
      <c r="G124" s="553" t="s">
        <v>705</v>
      </c>
      <c r="H124" s="349" t="s">
        <v>121</v>
      </c>
      <c r="I124" s="351">
        <f>I128</f>
        <v>800000</v>
      </c>
      <c r="J124" s="351">
        <f t="shared" ref="J124:M124" si="2">J128</f>
        <v>0</v>
      </c>
      <c r="K124" s="351">
        <f t="shared" si="2"/>
        <v>0</v>
      </c>
      <c r="L124" s="351">
        <f t="shared" si="2"/>
        <v>760000</v>
      </c>
      <c r="M124" s="351">
        <f t="shared" si="2"/>
        <v>40000</v>
      </c>
      <c r="N124" s="385" t="s">
        <v>696</v>
      </c>
      <c r="O124" s="48">
        <f>O128</f>
        <v>23</v>
      </c>
      <c r="P124" s="609" t="s">
        <v>553</v>
      </c>
      <c r="Q124" s="610" t="s">
        <v>554</v>
      </c>
    </row>
    <row r="125" spans="2:17" ht="34.5" customHeight="1" x14ac:dyDescent="0.35">
      <c r="B125" s="386"/>
      <c r="C125" s="350"/>
      <c r="D125" s="543"/>
      <c r="E125" s="350"/>
      <c r="F125" s="350"/>
      <c r="G125" s="553"/>
      <c r="H125" s="350"/>
      <c r="I125" s="350"/>
      <c r="J125" s="350"/>
      <c r="K125" s="350"/>
      <c r="L125" s="350"/>
      <c r="M125" s="350"/>
      <c r="N125" s="561"/>
      <c r="O125" s="49" t="s">
        <v>20</v>
      </c>
      <c r="P125" s="609"/>
      <c r="Q125" s="610"/>
    </row>
    <row r="126" spans="2:17" ht="34.5" customHeight="1" x14ac:dyDescent="0.35">
      <c r="B126" s="386"/>
      <c r="C126" s="350"/>
      <c r="D126" s="543"/>
      <c r="E126" s="350"/>
      <c r="F126" s="350"/>
      <c r="G126" s="553"/>
      <c r="H126" s="350"/>
      <c r="I126" s="350"/>
      <c r="J126" s="350"/>
      <c r="K126" s="350"/>
      <c r="L126" s="350"/>
      <c r="M126" s="350"/>
      <c r="N126" s="385" t="s">
        <v>695</v>
      </c>
      <c r="O126" s="48">
        <f>O130</f>
        <v>23</v>
      </c>
      <c r="P126" s="609"/>
      <c r="Q126" s="610"/>
    </row>
    <row r="127" spans="2:17" ht="34.5" customHeight="1" x14ac:dyDescent="0.35">
      <c r="B127" s="561"/>
      <c r="C127" s="608"/>
      <c r="D127" s="543"/>
      <c r="E127" s="608"/>
      <c r="F127" s="608"/>
      <c r="G127" s="553"/>
      <c r="H127" s="608"/>
      <c r="I127" s="608"/>
      <c r="J127" s="608"/>
      <c r="K127" s="608"/>
      <c r="L127" s="608"/>
      <c r="M127" s="608"/>
      <c r="N127" s="561"/>
      <c r="O127" s="49" t="s">
        <v>20</v>
      </c>
      <c r="P127" s="609"/>
      <c r="Q127" s="610"/>
    </row>
    <row r="128" spans="2:17" s="101" customFormat="1" ht="28.15" customHeight="1" x14ac:dyDescent="0.35">
      <c r="B128" s="542" t="s">
        <v>694</v>
      </c>
      <c r="C128" s="542"/>
      <c r="D128" s="542" t="s">
        <v>258</v>
      </c>
      <c r="E128" s="542"/>
      <c r="F128" s="542"/>
      <c r="G128" s="611" t="s">
        <v>705</v>
      </c>
      <c r="H128" s="542"/>
      <c r="I128" s="547">
        <f>SUM(J128:M131)</f>
        <v>800000</v>
      </c>
      <c r="J128" s="607">
        <v>0</v>
      </c>
      <c r="K128" s="547">
        <v>0</v>
      </c>
      <c r="L128" s="547">
        <v>760000</v>
      </c>
      <c r="M128" s="547">
        <v>40000</v>
      </c>
      <c r="N128" s="562" t="s">
        <v>696</v>
      </c>
      <c r="O128" s="134">
        <v>23</v>
      </c>
      <c r="P128" s="364" t="s">
        <v>553</v>
      </c>
      <c r="Q128" s="606" t="s">
        <v>554</v>
      </c>
    </row>
    <row r="129" spans="2:17" s="101" customFormat="1" ht="40.9" customHeight="1" x14ac:dyDescent="0.35">
      <c r="B129" s="542"/>
      <c r="C129" s="542"/>
      <c r="D129" s="542"/>
      <c r="E129" s="542"/>
      <c r="F129" s="542"/>
      <c r="G129" s="611"/>
      <c r="H129" s="542"/>
      <c r="I129" s="547"/>
      <c r="J129" s="607"/>
      <c r="K129" s="547"/>
      <c r="L129" s="547"/>
      <c r="M129" s="547"/>
      <c r="N129" s="563"/>
      <c r="O129" s="174" t="s">
        <v>20</v>
      </c>
      <c r="P129" s="364"/>
      <c r="Q129" s="606"/>
    </row>
    <row r="130" spans="2:17" s="101" customFormat="1" ht="28.15" customHeight="1" x14ac:dyDescent="0.35">
      <c r="B130" s="542"/>
      <c r="C130" s="542"/>
      <c r="D130" s="542"/>
      <c r="E130" s="542"/>
      <c r="F130" s="542"/>
      <c r="G130" s="611"/>
      <c r="H130" s="542"/>
      <c r="I130" s="547"/>
      <c r="J130" s="607"/>
      <c r="K130" s="547"/>
      <c r="L130" s="547"/>
      <c r="M130" s="547"/>
      <c r="N130" s="562" t="s">
        <v>695</v>
      </c>
      <c r="O130" s="134">
        <v>23</v>
      </c>
      <c r="P130" s="364"/>
      <c r="Q130" s="606"/>
    </row>
    <row r="131" spans="2:17" s="101" customFormat="1" ht="34.15" customHeight="1" x14ac:dyDescent="0.35">
      <c r="B131" s="542"/>
      <c r="C131" s="542"/>
      <c r="D131" s="542"/>
      <c r="E131" s="542"/>
      <c r="F131" s="542"/>
      <c r="G131" s="611"/>
      <c r="H131" s="542"/>
      <c r="I131" s="547"/>
      <c r="J131" s="607"/>
      <c r="K131" s="547"/>
      <c r="L131" s="547"/>
      <c r="M131" s="547"/>
      <c r="N131" s="563"/>
      <c r="O131" s="174" t="s">
        <v>20</v>
      </c>
      <c r="P131" s="364"/>
      <c r="Q131" s="606"/>
    </row>
    <row r="132" spans="2:17" s="56" customFormat="1" ht="15.5" x14ac:dyDescent="0.35">
      <c r="B132" s="554" t="s">
        <v>125</v>
      </c>
      <c r="C132" s="554"/>
      <c r="D132" s="554"/>
      <c r="E132" s="554"/>
      <c r="F132" s="554"/>
      <c r="G132" s="554"/>
      <c r="H132" s="554"/>
      <c r="I132" s="217">
        <f>I44+I124</f>
        <v>21317520.77</v>
      </c>
      <c r="J132" s="218">
        <f>J45</f>
        <v>0</v>
      </c>
      <c r="K132" s="218">
        <f>K45</f>
        <v>0</v>
      </c>
      <c r="L132" s="217">
        <f>L44+L124</f>
        <v>18199892.640000001</v>
      </c>
      <c r="M132" s="217">
        <f>M44+M124</f>
        <v>3117628.1300000004</v>
      </c>
      <c r="N132" s="612"/>
      <c r="O132" s="612"/>
      <c r="P132" s="612"/>
      <c r="Q132" s="612"/>
    </row>
    <row r="133" spans="2:17" ht="38.65" customHeight="1" x14ac:dyDescent="0.35">
      <c r="L133" s="108"/>
    </row>
    <row r="134" spans="2:17" customFormat="1" ht="15" x14ac:dyDescent="0.35">
      <c r="B134" s="365" t="s">
        <v>368</v>
      </c>
      <c r="C134" s="365"/>
      <c r="D134" s="365"/>
      <c r="E134" s="365"/>
    </row>
    <row r="135" spans="2:17" customFormat="1" ht="15" customHeight="1" x14ac:dyDescent="0.35">
      <c r="B135" s="9" t="s">
        <v>2</v>
      </c>
      <c r="C135" s="240" t="s">
        <v>126</v>
      </c>
      <c r="D135" s="240"/>
      <c r="E135" s="240"/>
      <c r="F135" s="241" t="s">
        <v>127</v>
      </c>
      <c r="G135" s="241"/>
      <c r="H135" s="241"/>
      <c r="I135" s="241"/>
      <c r="J135" s="240" t="s">
        <v>128</v>
      </c>
      <c r="K135" s="241"/>
      <c r="L135" s="241"/>
      <c r="M135" s="241"/>
    </row>
    <row r="136" spans="2:17" customFormat="1" ht="15.5" x14ac:dyDescent="0.35">
      <c r="B136" s="4">
        <v>1</v>
      </c>
      <c r="C136" s="326">
        <v>2</v>
      </c>
      <c r="D136" s="326"/>
      <c r="E136" s="326"/>
      <c r="F136" s="326">
        <v>3</v>
      </c>
      <c r="G136" s="326"/>
      <c r="H136" s="326"/>
      <c r="I136" s="326"/>
      <c r="J136" s="326">
        <v>4</v>
      </c>
      <c r="K136" s="326"/>
      <c r="L136" s="326"/>
      <c r="M136" s="326"/>
    </row>
    <row r="137" spans="2:17" customFormat="1" ht="39" customHeight="1" x14ac:dyDescent="0.35">
      <c r="B137" s="8"/>
      <c r="C137" s="362" t="s">
        <v>372</v>
      </c>
      <c r="D137" s="362"/>
      <c r="E137" s="362"/>
      <c r="F137" s="364"/>
      <c r="G137" s="364"/>
      <c r="H137" s="364"/>
      <c r="I137" s="364"/>
      <c r="J137" s="364"/>
      <c r="K137" s="364"/>
      <c r="L137" s="364"/>
      <c r="M137" s="364"/>
    </row>
    <row r="138" spans="2:17" customFormat="1" ht="15.65" customHeight="1" x14ac:dyDescent="0.35"/>
    <row r="139" spans="2:17" customFormat="1" ht="15" x14ac:dyDescent="0.35">
      <c r="B139" s="365" t="s">
        <v>369</v>
      </c>
      <c r="C139" s="365"/>
      <c r="D139" s="365"/>
      <c r="E139" s="365"/>
      <c r="F139" s="365"/>
    </row>
    <row r="140" spans="2:17" customFormat="1" ht="15" x14ac:dyDescent="0.35">
      <c r="B140" s="9" t="s">
        <v>2</v>
      </c>
      <c r="C140" s="241" t="s">
        <v>129</v>
      </c>
      <c r="D140" s="241"/>
      <c r="E140" s="241"/>
      <c r="F140" s="241" t="s">
        <v>127</v>
      </c>
      <c r="G140" s="241"/>
      <c r="H140" s="241"/>
      <c r="I140" s="241"/>
      <c r="J140" s="240" t="s">
        <v>130</v>
      </c>
      <c r="K140" s="241"/>
      <c r="L140" s="241"/>
      <c r="M140" s="241"/>
    </row>
    <row r="141" spans="2:17" customFormat="1" ht="15.5" x14ac:dyDescent="0.35">
      <c r="B141" s="4">
        <v>1</v>
      </c>
      <c r="C141" s="326">
        <v>2</v>
      </c>
      <c r="D141" s="326"/>
      <c r="E141" s="326"/>
      <c r="F141" s="326">
        <v>3</v>
      </c>
      <c r="G141" s="326"/>
      <c r="H141" s="326"/>
      <c r="I141" s="326"/>
      <c r="J141" s="326">
        <v>4</v>
      </c>
      <c r="K141" s="326"/>
      <c r="L141" s="326"/>
      <c r="M141" s="326"/>
    </row>
    <row r="142" spans="2:17" customFormat="1" ht="52.15" customHeight="1" x14ac:dyDescent="0.35">
      <c r="B142" s="8"/>
      <c r="C142" s="362" t="s">
        <v>686</v>
      </c>
      <c r="D142" s="362"/>
      <c r="E142" s="362"/>
      <c r="F142" s="364"/>
      <c r="G142" s="364"/>
      <c r="H142" s="364"/>
      <c r="I142" s="364"/>
      <c r="J142" s="364"/>
      <c r="K142" s="364"/>
      <c r="L142" s="364"/>
      <c r="M142" s="364"/>
    </row>
    <row r="143" spans="2:17" customFormat="1" x14ac:dyDescent="0.35"/>
    <row r="144" spans="2:17" customFormat="1" ht="15" x14ac:dyDescent="0.35">
      <c r="B144" s="365" t="s">
        <v>312</v>
      </c>
      <c r="C144" s="365"/>
      <c r="D144" s="365"/>
    </row>
    <row r="145" spans="1:13" customFormat="1" ht="15" x14ac:dyDescent="0.35">
      <c r="B145" s="9" t="s">
        <v>2</v>
      </c>
      <c r="C145" s="240" t="s">
        <v>131</v>
      </c>
      <c r="D145" s="240"/>
      <c r="E145" s="240"/>
      <c r="F145" s="353" t="s">
        <v>132</v>
      </c>
      <c r="G145" s="354"/>
      <c r="H145" s="354"/>
      <c r="I145" s="354"/>
      <c r="J145" s="354"/>
      <c r="K145" s="354"/>
      <c r="L145" s="354"/>
      <c r="M145" s="355"/>
    </row>
    <row r="146" spans="1:13" customFormat="1" ht="15.5" x14ac:dyDescent="0.35">
      <c r="B146" s="4">
        <v>1</v>
      </c>
      <c r="C146" s="326">
        <v>2</v>
      </c>
      <c r="D146" s="326"/>
      <c r="E146" s="326"/>
      <c r="F146" s="356">
        <v>3</v>
      </c>
      <c r="G146" s="357"/>
      <c r="H146" s="357"/>
      <c r="I146" s="357"/>
      <c r="J146" s="357"/>
      <c r="K146" s="357"/>
      <c r="L146" s="357"/>
      <c r="M146" s="358"/>
    </row>
    <row r="147" spans="1:13" customFormat="1" ht="42" customHeight="1" x14ac:dyDescent="0.35">
      <c r="B147" s="8" t="s">
        <v>14</v>
      </c>
      <c r="C147" s="362" t="s">
        <v>456</v>
      </c>
      <c r="D147" s="362"/>
      <c r="E147" s="362"/>
      <c r="F147" s="461" t="s">
        <v>687</v>
      </c>
      <c r="G147" s="461"/>
      <c r="H147" s="461"/>
      <c r="I147" s="461"/>
      <c r="J147" s="461"/>
      <c r="K147" s="461"/>
      <c r="L147" s="461"/>
      <c r="M147" s="461"/>
    </row>
    <row r="148" spans="1:13" customFormat="1" x14ac:dyDescent="0.35"/>
    <row r="149" spans="1:13" customFormat="1" ht="15" x14ac:dyDescent="0.35">
      <c r="B149" s="365" t="s">
        <v>313</v>
      </c>
      <c r="C149" s="365"/>
      <c r="D149" s="365"/>
      <c r="E149" s="365"/>
      <c r="F149" s="365"/>
      <c r="G149" s="365"/>
    </row>
    <row r="150" spans="1:13" customFormat="1" ht="15" x14ac:dyDescent="0.35">
      <c r="B150" s="9" t="s">
        <v>2</v>
      </c>
      <c r="C150" s="353" t="s">
        <v>133</v>
      </c>
      <c r="D150" s="354"/>
      <c r="E150" s="354"/>
      <c r="F150" s="354"/>
      <c r="G150" s="354"/>
      <c r="H150" s="354"/>
      <c r="I150" s="354"/>
      <c r="J150" s="354"/>
      <c r="K150" s="354"/>
      <c r="L150" s="354"/>
      <c r="M150" s="355"/>
    </row>
    <row r="151" spans="1:13" customFormat="1" ht="15.5" x14ac:dyDescent="0.35">
      <c r="B151" s="4">
        <v>1</v>
      </c>
      <c r="C151" s="356">
        <v>2</v>
      </c>
      <c r="D151" s="357"/>
      <c r="E151" s="357"/>
      <c r="F151" s="357"/>
      <c r="G151" s="357"/>
      <c r="H151" s="357"/>
      <c r="I151" s="357"/>
      <c r="J151" s="357"/>
      <c r="K151" s="357"/>
      <c r="L151" s="357"/>
      <c r="M151" s="358"/>
    </row>
    <row r="152" spans="1:13" customFormat="1" ht="15.5" x14ac:dyDescent="0.35">
      <c r="B152" s="8"/>
      <c r="C152" s="613"/>
      <c r="D152" s="614"/>
      <c r="E152" s="614"/>
      <c r="F152" s="614"/>
      <c r="G152" s="614"/>
      <c r="H152" s="614"/>
      <c r="I152" s="614"/>
      <c r="J152" s="614"/>
      <c r="K152" s="614"/>
      <c r="L152" s="614"/>
      <c r="M152" s="615"/>
    </row>
    <row r="153" spans="1:13" customFormat="1" x14ac:dyDescent="0.35"/>
    <row r="154" spans="1:13" customFormat="1" ht="16.5" x14ac:dyDescent="0.35">
      <c r="A154" s="82">
        <v>163</v>
      </c>
      <c r="B154" s="203" t="s">
        <v>457</v>
      </c>
    </row>
  </sheetData>
  <mergeCells count="384">
    <mergeCell ref="B149:G149"/>
    <mergeCell ref="C150:M150"/>
    <mergeCell ref="C151:M151"/>
    <mergeCell ref="C152:M152"/>
    <mergeCell ref="B132:H132"/>
    <mergeCell ref="B24:E24"/>
    <mergeCell ref="B29:E29"/>
    <mergeCell ref="B30:E30"/>
    <mergeCell ref="B33:E33"/>
    <mergeCell ref="B34:E34"/>
    <mergeCell ref="B144:D144"/>
    <mergeCell ref="C145:E145"/>
    <mergeCell ref="F145:M145"/>
    <mergeCell ref="C146:E146"/>
    <mergeCell ref="F146:M146"/>
    <mergeCell ref="C147:E147"/>
    <mergeCell ref="F147:M147"/>
    <mergeCell ref="C141:E141"/>
    <mergeCell ref="F141:I141"/>
    <mergeCell ref="J141:M141"/>
    <mergeCell ref="C142:E142"/>
    <mergeCell ref="F142:I142"/>
    <mergeCell ref="J142:M142"/>
    <mergeCell ref="C137:E137"/>
    <mergeCell ref="F137:I137"/>
    <mergeCell ref="J137:M137"/>
    <mergeCell ref="B139:F139"/>
    <mergeCell ref="C140:E140"/>
    <mergeCell ref="F140:I140"/>
    <mergeCell ref="J140:M140"/>
    <mergeCell ref="B134:E134"/>
    <mergeCell ref="C135:E135"/>
    <mergeCell ref="F135:I135"/>
    <mergeCell ref="J135:M135"/>
    <mergeCell ref="C136:E136"/>
    <mergeCell ref="F136:I136"/>
    <mergeCell ref="J136:M136"/>
    <mergeCell ref="N128:N129"/>
    <mergeCell ref="P128:P131"/>
    <mergeCell ref="Q128:Q131"/>
    <mergeCell ref="N130:N131"/>
    <mergeCell ref="N132:Q132"/>
    <mergeCell ref="H128:H131"/>
    <mergeCell ref="I128:I131"/>
    <mergeCell ref="J128:J131"/>
    <mergeCell ref="K128:K131"/>
    <mergeCell ref="L128:L131"/>
    <mergeCell ref="M128:M131"/>
    <mergeCell ref="B128:B131"/>
    <mergeCell ref="C128:C131"/>
    <mergeCell ref="D128:D131"/>
    <mergeCell ref="E128:E131"/>
    <mergeCell ref="F128:F131"/>
    <mergeCell ref="G128:G131"/>
    <mergeCell ref="H124:H127"/>
    <mergeCell ref="I124:I127"/>
    <mergeCell ref="J124:J127"/>
    <mergeCell ref="P120:P123"/>
    <mergeCell ref="Q120:Q123"/>
    <mergeCell ref="N122:N123"/>
    <mergeCell ref="B124:B127"/>
    <mergeCell ref="C124:C127"/>
    <mergeCell ref="D124:D127"/>
    <mergeCell ref="E124:E127"/>
    <mergeCell ref="F124:F127"/>
    <mergeCell ref="G124:G127"/>
    <mergeCell ref="H120:H123"/>
    <mergeCell ref="I120:I123"/>
    <mergeCell ref="J120:J123"/>
    <mergeCell ref="K120:K123"/>
    <mergeCell ref="L120:L123"/>
    <mergeCell ref="M120:M123"/>
    <mergeCell ref="N124:N125"/>
    <mergeCell ref="P124:P127"/>
    <mergeCell ref="Q124:Q127"/>
    <mergeCell ref="N126:N127"/>
    <mergeCell ref="K124:K127"/>
    <mergeCell ref="L124:L127"/>
    <mergeCell ref="M124:M127"/>
    <mergeCell ref="B120:B123"/>
    <mergeCell ref="C120:C123"/>
    <mergeCell ref="C112:C115"/>
    <mergeCell ref="D120:D123"/>
    <mergeCell ref="E120:E123"/>
    <mergeCell ref="F120:F123"/>
    <mergeCell ref="G120:G123"/>
    <mergeCell ref="H116:H119"/>
    <mergeCell ref="I116:I119"/>
    <mergeCell ref="J116:J119"/>
    <mergeCell ref="N112:N113"/>
    <mergeCell ref="D112:D115"/>
    <mergeCell ref="E112:E115"/>
    <mergeCell ref="F112:F115"/>
    <mergeCell ref="G112:G115"/>
    <mergeCell ref="N120:N121"/>
    <mergeCell ref="I108:I111"/>
    <mergeCell ref="P112:P115"/>
    <mergeCell ref="Q112:Q115"/>
    <mergeCell ref="N114:N115"/>
    <mergeCell ref="B116:B119"/>
    <mergeCell ref="C116:C119"/>
    <mergeCell ref="D116:D119"/>
    <mergeCell ref="E116:E119"/>
    <mergeCell ref="F116:F119"/>
    <mergeCell ref="G116:G119"/>
    <mergeCell ref="H112:H115"/>
    <mergeCell ref="I112:I115"/>
    <mergeCell ref="J112:J115"/>
    <mergeCell ref="K112:K115"/>
    <mergeCell ref="L112:L115"/>
    <mergeCell ref="M112:M115"/>
    <mergeCell ref="N116:N117"/>
    <mergeCell ref="P116:P119"/>
    <mergeCell ref="Q116:Q119"/>
    <mergeCell ref="N118:N119"/>
    <mergeCell ref="K116:K119"/>
    <mergeCell ref="L116:L119"/>
    <mergeCell ref="M116:M119"/>
    <mergeCell ref="B112:B115"/>
    <mergeCell ref="N104:N105"/>
    <mergeCell ref="P104:P107"/>
    <mergeCell ref="Q104:Q107"/>
    <mergeCell ref="N106:N107"/>
    <mergeCell ref="B108:B111"/>
    <mergeCell ref="C108:C111"/>
    <mergeCell ref="D108:D111"/>
    <mergeCell ref="E108:E111"/>
    <mergeCell ref="F108:F111"/>
    <mergeCell ref="G108:G111"/>
    <mergeCell ref="H104:H107"/>
    <mergeCell ref="I104:I107"/>
    <mergeCell ref="J104:J107"/>
    <mergeCell ref="K104:K107"/>
    <mergeCell ref="L104:L107"/>
    <mergeCell ref="M104:M107"/>
    <mergeCell ref="N108:N109"/>
    <mergeCell ref="P108:P111"/>
    <mergeCell ref="Q108:Q111"/>
    <mergeCell ref="N110:N111"/>
    <mergeCell ref="K108:K111"/>
    <mergeCell ref="L108:L111"/>
    <mergeCell ref="M108:M111"/>
    <mergeCell ref="H108:H111"/>
    <mergeCell ref="B104:B107"/>
    <mergeCell ref="C104:C107"/>
    <mergeCell ref="D104:D107"/>
    <mergeCell ref="E104:E107"/>
    <mergeCell ref="F104:F107"/>
    <mergeCell ref="G104:G107"/>
    <mergeCell ref="H100:H103"/>
    <mergeCell ref="I100:I103"/>
    <mergeCell ref="J100:J103"/>
    <mergeCell ref="J108:J111"/>
    <mergeCell ref="P96:P99"/>
    <mergeCell ref="Q96:Q99"/>
    <mergeCell ref="N98:N99"/>
    <mergeCell ref="B100:B103"/>
    <mergeCell ref="C100:C103"/>
    <mergeCell ref="D100:D103"/>
    <mergeCell ref="E100:E103"/>
    <mergeCell ref="F100:F103"/>
    <mergeCell ref="G100:G103"/>
    <mergeCell ref="H96:H99"/>
    <mergeCell ref="I96:I99"/>
    <mergeCell ref="J96:J99"/>
    <mergeCell ref="K96:K99"/>
    <mergeCell ref="L96:L99"/>
    <mergeCell ref="M96:M99"/>
    <mergeCell ref="B96:B99"/>
    <mergeCell ref="C96:C99"/>
    <mergeCell ref="D96:D99"/>
    <mergeCell ref="E96:E99"/>
    <mergeCell ref="F96:F99"/>
    <mergeCell ref="G96:G99"/>
    <mergeCell ref="N100:N101"/>
    <mergeCell ref="P100:P103"/>
    <mergeCell ref="Q100:Q103"/>
    <mergeCell ref="N92:N93"/>
    <mergeCell ref="N94:N95"/>
    <mergeCell ref="H84:H95"/>
    <mergeCell ref="I84:I95"/>
    <mergeCell ref="J84:J95"/>
    <mergeCell ref="K84:K95"/>
    <mergeCell ref="L84:L95"/>
    <mergeCell ref="M84:M95"/>
    <mergeCell ref="N96:N97"/>
    <mergeCell ref="N102:N103"/>
    <mergeCell ref="K100:K103"/>
    <mergeCell ref="L100:L103"/>
    <mergeCell ref="M100:M103"/>
    <mergeCell ref="B84:B95"/>
    <mergeCell ref="C84:C95"/>
    <mergeCell ref="D84:D95"/>
    <mergeCell ref="E84:E95"/>
    <mergeCell ref="F84:F95"/>
    <mergeCell ref="G84:G95"/>
    <mergeCell ref="N76:N77"/>
    <mergeCell ref="P76:P83"/>
    <mergeCell ref="Q76:Q83"/>
    <mergeCell ref="N78:N79"/>
    <mergeCell ref="N80:N81"/>
    <mergeCell ref="N82:N83"/>
    <mergeCell ref="H76:H83"/>
    <mergeCell ref="I76:I83"/>
    <mergeCell ref="J76:J83"/>
    <mergeCell ref="K76:K83"/>
    <mergeCell ref="L76:L83"/>
    <mergeCell ref="M76:M83"/>
    <mergeCell ref="N84:N85"/>
    <mergeCell ref="P84:P95"/>
    <mergeCell ref="Q84:Q95"/>
    <mergeCell ref="N86:N87"/>
    <mergeCell ref="N88:N89"/>
    <mergeCell ref="N90:N91"/>
    <mergeCell ref="Q72:Q75"/>
    <mergeCell ref="N74:N75"/>
    <mergeCell ref="B76:B83"/>
    <mergeCell ref="C76:C83"/>
    <mergeCell ref="D76:D83"/>
    <mergeCell ref="E76:E83"/>
    <mergeCell ref="F76:F83"/>
    <mergeCell ref="G76:G83"/>
    <mergeCell ref="H72:H75"/>
    <mergeCell ref="I72:I75"/>
    <mergeCell ref="J72:J75"/>
    <mergeCell ref="K72:K75"/>
    <mergeCell ref="L72:L75"/>
    <mergeCell ref="M72:M75"/>
    <mergeCell ref="N68:N69"/>
    <mergeCell ref="P68:P71"/>
    <mergeCell ref="Q68:Q71"/>
    <mergeCell ref="N70:N71"/>
    <mergeCell ref="B72:B75"/>
    <mergeCell ref="C72:C75"/>
    <mergeCell ref="D72:D75"/>
    <mergeCell ref="E72:E75"/>
    <mergeCell ref="F72:F75"/>
    <mergeCell ref="G72:G75"/>
    <mergeCell ref="H68:H71"/>
    <mergeCell ref="I68:I71"/>
    <mergeCell ref="J68:J71"/>
    <mergeCell ref="K68:K71"/>
    <mergeCell ref="L68:L71"/>
    <mergeCell ref="M68:M71"/>
    <mergeCell ref="B68:B71"/>
    <mergeCell ref="C68:C71"/>
    <mergeCell ref="D68:D71"/>
    <mergeCell ref="E68:E71"/>
    <mergeCell ref="F68:F71"/>
    <mergeCell ref="G68:G71"/>
    <mergeCell ref="N72:N73"/>
    <mergeCell ref="P72:P75"/>
    <mergeCell ref="N60:N61"/>
    <mergeCell ref="P60:P67"/>
    <mergeCell ref="Q60:Q67"/>
    <mergeCell ref="N62:N63"/>
    <mergeCell ref="N64:N65"/>
    <mergeCell ref="N66:N67"/>
    <mergeCell ref="H60:H67"/>
    <mergeCell ref="I60:I67"/>
    <mergeCell ref="J60:J67"/>
    <mergeCell ref="K60:K67"/>
    <mergeCell ref="L60:L67"/>
    <mergeCell ref="M60:M67"/>
    <mergeCell ref="B60:B67"/>
    <mergeCell ref="C60:C67"/>
    <mergeCell ref="D60:D67"/>
    <mergeCell ref="E60:E67"/>
    <mergeCell ref="F60:F67"/>
    <mergeCell ref="G60:G67"/>
    <mergeCell ref="N44:N45"/>
    <mergeCell ref="P44:P59"/>
    <mergeCell ref="Q44:Q59"/>
    <mergeCell ref="N46:N47"/>
    <mergeCell ref="N48:N49"/>
    <mergeCell ref="N50:N51"/>
    <mergeCell ref="N52:N53"/>
    <mergeCell ref="N54:N55"/>
    <mergeCell ref="N56:N57"/>
    <mergeCell ref="N58:N59"/>
    <mergeCell ref="H44:H59"/>
    <mergeCell ref="I44:I59"/>
    <mergeCell ref="J44:J59"/>
    <mergeCell ref="K44:K59"/>
    <mergeCell ref="L44:L59"/>
    <mergeCell ref="M44:M59"/>
    <mergeCell ref="B44:B59"/>
    <mergeCell ref="C44:C59"/>
    <mergeCell ref="D44:D59"/>
    <mergeCell ref="E44:E59"/>
    <mergeCell ref="F44:F59"/>
    <mergeCell ref="G44:G59"/>
    <mergeCell ref="H40:H42"/>
    <mergeCell ref="I40:M40"/>
    <mergeCell ref="N40:O40"/>
    <mergeCell ref="P40:P42"/>
    <mergeCell ref="Q40:Q42"/>
    <mergeCell ref="I41:I42"/>
    <mergeCell ref="J41:L41"/>
    <mergeCell ref="M41:M42"/>
    <mergeCell ref="N41:N42"/>
    <mergeCell ref="O41:O42"/>
    <mergeCell ref="F37:H37"/>
    <mergeCell ref="B39:H39"/>
    <mergeCell ref="B40:B42"/>
    <mergeCell ref="C40:C42"/>
    <mergeCell ref="D40:D42"/>
    <mergeCell ref="E40:E42"/>
    <mergeCell ref="F40:F42"/>
    <mergeCell ref="G40:G42"/>
    <mergeCell ref="F34:H34"/>
    <mergeCell ref="B35:E35"/>
    <mergeCell ref="F35:H35"/>
    <mergeCell ref="B36:E36"/>
    <mergeCell ref="F36:H36"/>
    <mergeCell ref="B37:E37"/>
    <mergeCell ref="B31:E31"/>
    <mergeCell ref="F31:H31"/>
    <mergeCell ref="B32:E32"/>
    <mergeCell ref="F32:H32"/>
    <mergeCell ref="F33:H33"/>
    <mergeCell ref="B28:E28"/>
    <mergeCell ref="F28:H28"/>
    <mergeCell ref="F29:H29"/>
    <mergeCell ref="F30:H30"/>
    <mergeCell ref="B25:E25"/>
    <mergeCell ref="F25:H25"/>
    <mergeCell ref="B26:E26"/>
    <mergeCell ref="F26:H26"/>
    <mergeCell ref="B27:E27"/>
    <mergeCell ref="F27:H27"/>
    <mergeCell ref="B21:G21"/>
    <mergeCell ref="B22:E22"/>
    <mergeCell ref="F22:H22"/>
    <mergeCell ref="B23:E23"/>
    <mergeCell ref="F23:H23"/>
    <mergeCell ref="F24:H24"/>
    <mergeCell ref="B17:B18"/>
    <mergeCell ref="C17:C18"/>
    <mergeCell ref="D17:G18"/>
    <mergeCell ref="H17:J17"/>
    <mergeCell ref="K17:M17"/>
    <mergeCell ref="H18:J18"/>
    <mergeCell ref="K18:M18"/>
    <mergeCell ref="B15:B16"/>
    <mergeCell ref="C15:C16"/>
    <mergeCell ref="D15:G16"/>
    <mergeCell ref="H15:J15"/>
    <mergeCell ref="K15:M15"/>
    <mergeCell ref="H16:J16"/>
    <mergeCell ref="K16:M16"/>
    <mergeCell ref="B13:B14"/>
    <mergeCell ref="C13:C14"/>
    <mergeCell ref="D13:G14"/>
    <mergeCell ref="H13:J13"/>
    <mergeCell ref="K13:M13"/>
    <mergeCell ref="H14:J14"/>
    <mergeCell ref="K14:M14"/>
    <mergeCell ref="B11:B12"/>
    <mergeCell ref="C11:C12"/>
    <mergeCell ref="D11:G12"/>
    <mergeCell ref="H11:J11"/>
    <mergeCell ref="K11:M11"/>
    <mergeCell ref="H12:J12"/>
    <mergeCell ref="K12:M12"/>
    <mergeCell ref="D8:G8"/>
    <mergeCell ref="H8:J8"/>
    <mergeCell ref="K8:M8"/>
    <mergeCell ref="B9:B10"/>
    <mergeCell ref="C9:C10"/>
    <mergeCell ref="D9:G10"/>
    <mergeCell ref="H9:J9"/>
    <mergeCell ref="K9:M9"/>
    <mergeCell ref="H10:J10"/>
    <mergeCell ref="K10:M10"/>
    <mergeCell ref="B2:Q2"/>
    <mergeCell ref="G3:H3"/>
    <mergeCell ref="B5:H5"/>
    <mergeCell ref="B6:B7"/>
    <mergeCell ref="C6:C7"/>
    <mergeCell ref="D6:G7"/>
    <mergeCell ref="H6:J7"/>
    <mergeCell ref="K6:N6"/>
    <mergeCell ref="K7:M7"/>
  </mergeCells>
  <conditionalFormatting sqref="M60:M71">
    <cfRule type="cellIs" dxfId="29" priority="12" operator="lessThan">
      <formula>$I$60*0.15</formula>
    </cfRule>
  </conditionalFormatting>
  <conditionalFormatting sqref="M68:M71">
    <cfRule type="cellIs" dxfId="28" priority="11" operator="lessThan">
      <formula>$I$68*0.15</formula>
    </cfRule>
  </conditionalFormatting>
  <conditionalFormatting sqref="M72:M75">
    <cfRule type="cellIs" dxfId="27" priority="10" operator="lessThan">
      <formula>$I$72*0.15</formula>
    </cfRule>
  </conditionalFormatting>
  <conditionalFormatting sqref="M76:M83">
    <cfRule type="cellIs" dxfId="26" priority="9" operator="lessThan">
      <formula>$I$76*0.15</formula>
    </cfRule>
  </conditionalFormatting>
  <conditionalFormatting sqref="M84:M95">
    <cfRule type="cellIs" dxfId="25" priority="8" operator="lessThan">
      <formula>$I$84*0.15</formula>
    </cfRule>
  </conditionalFormatting>
  <conditionalFormatting sqref="M96:M103">
    <cfRule type="cellIs" dxfId="24" priority="6" operator="lessThan">
      <formula>$I$96*0.15</formula>
    </cfRule>
    <cfRule type="cellIs" dxfId="23" priority="7" operator="lessThan">
      <formula>$I$72*0.15</formula>
    </cfRule>
  </conditionalFormatting>
  <conditionalFormatting sqref="M100:M103">
    <cfRule type="cellIs" dxfId="22" priority="5" operator="lessThan">
      <formula>$I$100*0.15</formula>
    </cfRule>
  </conditionalFormatting>
  <conditionalFormatting sqref="M104:M107">
    <cfRule type="cellIs" dxfId="21" priority="4" operator="lessThan">
      <formula>$I$104*0.15</formula>
    </cfRule>
  </conditionalFormatting>
  <conditionalFormatting sqref="M108:M111">
    <cfRule type="cellIs" dxfId="20" priority="3" operator="lessThan">
      <formula>$I$108*0.15</formula>
    </cfRule>
  </conditionalFormatting>
  <conditionalFormatting sqref="M112:M115">
    <cfRule type="cellIs" dxfId="19" priority="2" operator="lessThan">
      <formula>$I$112*0.15</formula>
    </cfRule>
  </conditionalFormatting>
  <conditionalFormatting sqref="M116:M123 M128:M131">
    <cfRule type="cellIs" dxfId="18" priority="1" operator="lessThan">
      <formula>$I$128*0.05</formula>
    </cfRule>
  </conditionalFormatting>
  <hyperlinks>
    <hyperlink ref="B154" r:id="rId1" display="Regioninės pažangos priemonės Nr. 09-003-02-02-11 (RE) „Sumažinti pažeidžiamų visuomenės grupių gerovės teritorinius skirtumus“ finansavimo gairės. Patvirtinta Lietuvos Respublikos socialinės apsaugos ir darbo ministro 2023 m. birželio 30 d. įsakymu Nr. A1-439." xr:uid="{18008F52-3839-410F-A828-7EECBDA7CE59}"/>
  </hyperlinks>
  <printOptions horizontalCentered="1"/>
  <pageMargins left="0.31496062992125984" right="0.11811023622047245" top="0.74803149606299213" bottom="0.15748031496062992" header="0.31496062992125984" footer="0.11811023622047245"/>
  <pageSetup paperSize="9" scale="52" fitToHeight="0" orientation="landscape" horizontalDpi="300" verticalDpi="300" r:id="rId2"/>
  <headerFooter scaleWithDoc="0"/>
  <extLst>
    <ext xmlns:x14="http://schemas.microsoft.com/office/spreadsheetml/2009/9/main" uri="{CCE6A557-97BC-4b89-ADB6-D9C93CAAB3DF}">
      <x14:dataValidations xmlns:xm="http://schemas.microsoft.com/office/excel/2006/main" count="2">
        <x14:dataValidation type="list" allowBlank="1" showInputMessage="1" showErrorMessage="1" xr:uid="{14416B74-F41E-4679-A23B-1CD579F142B2}">
          <x14:formula1>
            <xm:f>Rodikliai!$H$11:$H$12</xm:f>
          </x14:formula1>
          <xm:sqref>N124:N131</xm:sqref>
        </x14:dataValidation>
        <x14:dataValidation type="list" allowBlank="1" showInputMessage="1" showErrorMessage="1" xr:uid="{83E2C22D-3212-46BB-ACC1-0D7E8191812C}">
          <x14:formula1>
            <xm:f>Rodikliai!$H$3:$H$10</xm:f>
          </x14:formula1>
          <xm:sqref>N44:N123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5AB20-821C-432D-ADA3-FF35337800A6}">
  <sheetPr>
    <pageSetUpPr fitToPage="1"/>
  </sheetPr>
  <dimension ref="A1:Q70"/>
  <sheetViews>
    <sheetView topLeftCell="A32" zoomScale="70" zoomScaleNormal="70" workbookViewId="0">
      <selection activeCell="N26" sqref="N26"/>
    </sheetView>
  </sheetViews>
  <sheetFormatPr defaultColWidth="8.7265625" defaultRowHeight="14.5" x14ac:dyDescent="0.35"/>
  <cols>
    <col min="1" max="1" width="8.7265625" style="15"/>
    <col min="2" max="2" width="18.453125" style="15" customWidth="1"/>
    <col min="3" max="3" width="12.7265625" style="15" customWidth="1"/>
    <col min="4" max="4" width="19.54296875" style="15" customWidth="1"/>
    <col min="5" max="6" width="11.453125" style="15" customWidth="1"/>
    <col min="7" max="7" width="19.26953125" style="15" customWidth="1"/>
    <col min="8" max="8" width="13.54296875" style="15" customWidth="1"/>
    <col min="9" max="9" width="15.54296875" style="15" customWidth="1"/>
    <col min="10" max="10" width="10.54296875" style="15" customWidth="1"/>
    <col min="11" max="12" width="14.54296875" style="15" customWidth="1"/>
    <col min="13" max="13" width="14.26953125" style="15" customWidth="1"/>
    <col min="14" max="14" width="44.54296875" style="15" customWidth="1"/>
    <col min="15" max="15" width="12.453125" style="15" customWidth="1"/>
    <col min="16" max="17" width="14.453125" style="15" customWidth="1"/>
    <col min="18" max="16384" width="8.7265625" style="15"/>
  </cols>
  <sheetData>
    <row r="1" spans="2:17" customFormat="1" ht="15.5" x14ac:dyDescent="0.35">
      <c r="B1" s="7"/>
      <c r="C1" s="7"/>
      <c r="D1" s="7"/>
      <c r="E1" s="7"/>
      <c r="F1" s="7"/>
      <c r="G1" s="7"/>
      <c r="H1" s="7"/>
      <c r="I1" s="7"/>
      <c r="J1" s="7"/>
      <c r="K1" s="7"/>
      <c r="L1" s="7"/>
      <c r="M1" s="7"/>
      <c r="N1" s="7"/>
      <c r="O1" s="7"/>
      <c r="P1" s="7"/>
      <c r="Q1" s="7"/>
    </row>
    <row r="2" spans="2:17" customFormat="1" ht="15.5" x14ac:dyDescent="0.35">
      <c r="B2" s="295" t="s">
        <v>458</v>
      </c>
      <c r="C2" s="295"/>
      <c r="D2" s="295"/>
      <c r="E2" s="295"/>
      <c r="F2" s="295"/>
      <c r="G2" s="295"/>
      <c r="H2" s="295"/>
      <c r="I2" s="295"/>
      <c r="J2" s="295"/>
      <c r="K2" s="295"/>
      <c r="L2" s="295"/>
      <c r="M2" s="295"/>
      <c r="N2" s="295"/>
      <c r="O2" s="295"/>
      <c r="P2" s="295"/>
      <c r="Q2" s="295"/>
    </row>
    <row r="3" spans="2:17" customFormat="1" ht="15.5" x14ac:dyDescent="0.35">
      <c r="C3" s="7"/>
      <c r="D3" s="7"/>
      <c r="E3" s="7"/>
      <c r="F3" s="7"/>
      <c r="G3" s="310" t="s">
        <v>233</v>
      </c>
      <c r="H3" s="310"/>
      <c r="I3" s="7" t="s">
        <v>480</v>
      </c>
      <c r="J3" s="7"/>
      <c r="K3" s="7"/>
      <c r="L3" s="7"/>
      <c r="M3" s="7"/>
      <c r="N3" s="7"/>
      <c r="O3" s="7"/>
      <c r="P3" s="7"/>
      <c r="Q3" s="7"/>
    </row>
    <row r="4" spans="2:17" customFormat="1" ht="15.5" x14ac:dyDescent="0.35">
      <c r="B4" s="6"/>
      <c r="C4" s="6"/>
      <c r="D4" s="6"/>
      <c r="E4" s="6"/>
      <c r="F4" s="6"/>
      <c r="G4" s="6"/>
      <c r="H4" s="6"/>
      <c r="I4" s="6"/>
      <c r="J4" s="6"/>
      <c r="K4" s="6"/>
      <c r="L4" s="6"/>
      <c r="M4" s="6"/>
      <c r="N4" s="6"/>
      <c r="O4" s="6"/>
      <c r="P4" s="6"/>
      <c r="Q4" s="6"/>
    </row>
    <row r="5" spans="2:17" customFormat="1" ht="15.5" x14ac:dyDescent="0.35">
      <c r="B5" s="239" t="s">
        <v>395</v>
      </c>
      <c r="C5" s="239"/>
      <c r="D5" s="239"/>
      <c r="E5" s="239"/>
      <c r="F5" s="239"/>
      <c r="G5" s="239"/>
      <c r="H5" s="239"/>
      <c r="I5" s="7"/>
      <c r="J5" s="7"/>
      <c r="K5" s="7"/>
      <c r="L5" s="7"/>
      <c r="M5" s="7"/>
      <c r="N5" s="7"/>
      <c r="O5" s="7"/>
      <c r="P5" s="7"/>
      <c r="Q5" s="7"/>
    </row>
    <row r="6" spans="2:17" customFormat="1" ht="21.65" customHeight="1" x14ac:dyDescent="0.35">
      <c r="B6" s="241" t="s">
        <v>2</v>
      </c>
      <c r="C6" s="241" t="s">
        <v>71</v>
      </c>
      <c r="D6" s="241"/>
      <c r="E6" s="240" t="s">
        <v>72</v>
      </c>
      <c r="F6" s="240"/>
      <c r="G6" s="240"/>
      <c r="H6" s="240" t="s">
        <v>73</v>
      </c>
      <c r="I6" s="240"/>
      <c r="J6" s="240"/>
      <c r="K6" s="241" t="s">
        <v>74</v>
      </c>
      <c r="L6" s="241"/>
      <c r="M6" s="241"/>
      <c r="N6" s="241"/>
    </row>
    <row r="7" spans="2:17" customFormat="1" ht="34.4" customHeight="1" x14ac:dyDescent="0.35">
      <c r="B7" s="241"/>
      <c r="C7" s="241"/>
      <c r="D7" s="241"/>
      <c r="E7" s="240"/>
      <c r="F7" s="240"/>
      <c r="G7" s="240"/>
      <c r="H7" s="240"/>
      <c r="I7" s="240"/>
      <c r="J7" s="240"/>
      <c r="K7" s="240" t="s">
        <v>75</v>
      </c>
      <c r="L7" s="240"/>
      <c r="M7" s="240"/>
      <c r="N7" s="3" t="s">
        <v>76</v>
      </c>
      <c r="O7" s="1"/>
      <c r="P7" s="1"/>
      <c r="Q7" s="1"/>
    </row>
    <row r="8" spans="2:17" customFormat="1" ht="15.5" x14ac:dyDescent="0.35">
      <c r="B8" s="4">
        <v>1</v>
      </c>
      <c r="C8" s="326">
        <v>2</v>
      </c>
      <c r="D8" s="326"/>
      <c r="E8" s="326">
        <v>3</v>
      </c>
      <c r="F8" s="326"/>
      <c r="G8" s="326"/>
      <c r="H8" s="326">
        <v>4</v>
      </c>
      <c r="I8" s="326"/>
      <c r="J8" s="326"/>
      <c r="K8" s="326">
        <v>5</v>
      </c>
      <c r="L8" s="326"/>
      <c r="M8" s="326"/>
      <c r="N8" s="4">
        <v>6</v>
      </c>
    </row>
    <row r="9" spans="2:17" customFormat="1" ht="15.5" x14ac:dyDescent="0.35">
      <c r="B9" s="332" t="s">
        <v>14</v>
      </c>
      <c r="C9" s="316" t="s">
        <v>135</v>
      </c>
      <c r="D9" s="317"/>
      <c r="E9" s="320" t="s">
        <v>136</v>
      </c>
      <c r="F9" s="321"/>
      <c r="G9" s="322"/>
      <c r="H9" s="569">
        <v>0</v>
      </c>
      <c r="I9" s="539"/>
      <c r="J9" s="539"/>
      <c r="K9" s="569">
        <v>0</v>
      </c>
      <c r="L9" s="539"/>
      <c r="M9" s="539"/>
      <c r="N9" s="179">
        <v>2</v>
      </c>
    </row>
    <row r="10" spans="2:17" customFormat="1" ht="15.5" x14ac:dyDescent="0.35">
      <c r="B10" s="333"/>
      <c r="C10" s="318"/>
      <c r="D10" s="319"/>
      <c r="E10" s="323"/>
      <c r="F10" s="324"/>
      <c r="G10" s="325"/>
      <c r="H10" s="313" t="s">
        <v>21</v>
      </c>
      <c r="I10" s="314"/>
      <c r="J10" s="315"/>
      <c r="K10" s="313" t="s">
        <v>25</v>
      </c>
      <c r="L10" s="314"/>
      <c r="M10" s="315"/>
      <c r="N10" s="174" t="str">
        <f>O37</f>
        <v>(2029)</v>
      </c>
    </row>
    <row r="13" spans="2:17" customFormat="1" ht="15.5" x14ac:dyDescent="0.35">
      <c r="B13" s="239" t="s">
        <v>396</v>
      </c>
      <c r="C13" s="239"/>
      <c r="D13" s="239"/>
      <c r="E13" s="239"/>
      <c r="F13" s="239"/>
      <c r="G13" s="239"/>
    </row>
    <row r="14" spans="2:17" customFormat="1" ht="15.5" x14ac:dyDescent="0.35">
      <c r="B14" s="388" t="s">
        <v>86</v>
      </c>
      <c r="C14" s="388"/>
      <c r="D14" s="388"/>
      <c r="E14" s="388"/>
      <c r="F14" s="388" t="s">
        <v>87</v>
      </c>
      <c r="G14" s="388"/>
      <c r="H14" s="388"/>
    </row>
    <row r="15" spans="2:17" customFormat="1" ht="15.5" x14ac:dyDescent="0.35">
      <c r="B15" s="389">
        <v>1</v>
      </c>
      <c r="C15" s="389"/>
      <c r="D15" s="389"/>
      <c r="E15" s="389"/>
      <c r="F15" s="389">
        <v>2</v>
      </c>
      <c r="G15" s="389"/>
      <c r="H15" s="389"/>
    </row>
    <row r="16" spans="2:17" customFormat="1" ht="15.5" x14ac:dyDescent="0.35">
      <c r="B16" s="390" t="s">
        <v>88</v>
      </c>
      <c r="C16" s="390"/>
      <c r="D16" s="390"/>
      <c r="E16" s="390"/>
      <c r="F16" s="557">
        <f>F17+F19+F21+F23</f>
        <v>510000</v>
      </c>
      <c r="G16" s="557"/>
      <c r="H16" s="557"/>
    </row>
    <row r="17" spans="2:17" customFormat="1" ht="15.5" x14ac:dyDescent="0.35">
      <c r="B17" s="390" t="s">
        <v>89</v>
      </c>
      <c r="C17" s="390"/>
      <c r="D17" s="390"/>
      <c r="E17" s="390"/>
      <c r="F17" s="559">
        <f>F18</f>
        <v>0</v>
      </c>
      <c r="G17" s="559"/>
      <c r="H17" s="559"/>
    </row>
    <row r="18" spans="2:17" customFormat="1" ht="15.5" x14ac:dyDescent="0.35">
      <c r="B18" s="387" t="s">
        <v>90</v>
      </c>
      <c r="C18" s="387"/>
      <c r="D18" s="387"/>
      <c r="E18" s="387"/>
      <c r="F18" s="559">
        <f>J48</f>
        <v>0</v>
      </c>
      <c r="G18" s="559"/>
      <c r="H18" s="559"/>
    </row>
    <row r="19" spans="2:17" customFormat="1" ht="31.4" customHeight="1" x14ac:dyDescent="0.35">
      <c r="B19" s="390" t="s">
        <v>91</v>
      </c>
      <c r="C19" s="390"/>
      <c r="D19" s="390"/>
      <c r="E19" s="390"/>
      <c r="F19" s="559">
        <f>F20</f>
        <v>0</v>
      </c>
      <c r="G19" s="559"/>
      <c r="H19" s="559"/>
    </row>
    <row r="20" spans="2:17" customFormat="1" ht="15.5" x14ac:dyDescent="0.35">
      <c r="B20" s="387" t="s">
        <v>92</v>
      </c>
      <c r="C20" s="387"/>
      <c r="D20" s="387"/>
      <c r="E20" s="387"/>
      <c r="F20" s="559">
        <f>K48</f>
        <v>0</v>
      </c>
      <c r="G20" s="559"/>
      <c r="H20" s="559"/>
    </row>
    <row r="21" spans="2:17" customFormat="1" ht="15.5" x14ac:dyDescent="0.35">
      <c r="B21" s="390" t="s">
        <v>93</v>
      </c>
      <c r="C21" s="390"/>
      <c r="D21" s="390"/>
      <c r="E21" s="390"/>
      <c r="F21" s="557">
        <f>F22</f>
        <v>510000</v>
      </c>
      <c r="G21" s="557"/>
      <c r="H21" s="557"/>
    </row>
    <row r="22" spans="2:17" customFormat="1" ht="15.5" x14ac:dyDescent="0.35">
      <c r="B22" s="387" t="s">
        <v>94</v>
      </c>
      <c r="C22" s="387"/>
      <c r="D22" s="387"/>
      <c r="E22" s="387"/>
      <c r="F22" s="559">
        <f>L48</f>
        <v>510000</v>
      </c>
      <c r="G22" s="559"/>
      <c r="H22" s="559"/>
    </row>
    <row r="23" spans="2:17" customFormat="1" ht="15.5" x14ac:dyDescent="0.35">
      <c r="B23" s="390" t="s">
        <v>95</v>
      </c>
      <c r="C23" s="390"/>
      <c r="D23" s="390"/>
      <c r="E23" s="390"/>
      <c r="F23" s="559">
        <f>F24</f>
        <v>0</v>
      </c>
      <c r="G23" s="559"/>
      <c r="H23" s="559"/>
    </row>
    <row r="24" spans="2:17" customFormat="1" ht="15.5" x14ac:dyDescent="0.35">
      <c r="B24" s="387" t="s">
        <v>96</v>
      </c>
      <c r="C24" s="387"/>
      <c r="D24" s="387"/>
      <c r="E24" s="387"/>
      <c r="F24" s="559">
        <v>0</v>
      </c>
      <c r="G24" s="559"/>
      <c r="H24" s="559"/>
    </row>
    <row r="25" spans="2:17" customFormat="1" ht="15.5" x14ac:dyDescent="0.35">
      <c r="B25" s="390" t="s">
        <v>97</v>
      </c>
      <c r="C25" s="390"/>
      <c r="D25" s="390"/>
      <c r="E25" s="390"/>
      <c r="F25" s="557">
        <f>SUM(F26:H28)</f>
        <v>90000</v>
      </c>
      <c r="G25" s="557"/>
      <c r="H25" s="557"/>
    </row>
    <row r="26" spans="2:17" customFormat="1" ht="15.5" x14ac:dyDescent="0.35">
      <c r="B26" s="387" t="s">
        <v>98</v>
      </c>
      <c r="C26" s="387"/>
      <c r="D26" s="387"/>
      <c r="E26" s="387"/>
      <c r="F26" s="559">
        <f>M48</f>
        <v>90000</v>
      </c>
      <c r="G26" s="559"/>
      <c r="H26" s="559"/>
    </row>
    <row r="27" spans="2:17" customFormat="1" ht="15.5" x14ac:dyDescent="0.35">
      <c r="B27" s="387" t="s">
        <v>99</v>
      </c>
      <c r="C27" s="387"/>
      <c r="D27" s="387"/>
      <c r="E27" s="387"/>
      <c r="F27" s="559">
        <v>0</v>
      </c>
      <c r="G27" s="559"/>
      <c r="H27" s="559"/>
    </row>
    <row r="28" spans="2:17" customFormat="1" ht="15.5" x14ac:dyDescent="0.35">
      <c r="B28" s="387" t="s">
        <v>100</v>
      </c>
      <c r="C28" s="387"/>
      <c r="D28" s="387"/>
      <c r="E28" s="387"/>
      <c r="F28" s="559">
        <v>0</v>
      </c>
      <c r="G28" s="559"/>
      <c r="H28" s="559"/>
    </row>
    <row r="29" spans="2:17" customFormat="1" ht="15.5" x14ac:dyDescent="0.35">
      <c r="B29" s="390" t="s">
        <v>101</v>
      </c>
      <c r="C29" s="390"/>
      <c r="D29" s="390"/>
      <c r="E29" s="390"/>
      <c r="F29" s="557">
        <f>F16+F25</f>
        <v>600000</v>
      </c>
      <c r="G29" s="557"/>
      <c r="H29" s="557"/>
    </row>
    <row r="31" spans="2:17" customFormat="1" ht="15.5" x14ac:dyDescent="0.35">
      <c r="B31" s="239" t="s">
        <v>397</v>
      </c>
      <c r="C31" s="239"/>
      <c r="D31" s="239"/>
      <c r="E31" s="239"/>
      <c r="F31" s="239"/>
      <c r="G31" s="239"/>
      <c r="H31" s="239"/>
    </row>
    <row r="32" spans="2:17" customFormat="1" ht="16.399999999999999" customHeight="1" x14ac:dyDescent="0.35">
      <c r="B32" s="382" t="s">
        <v>102</v>
      </c>
      <c r="C32" s="240" t="s">
        <v>103</v>
      </c>
      <c r="D32" s="240" t="s">
        <v>104</v>
      </c>
      <c r="E32" s="240" t="s">
        <v>105</v>
      </c>
      <c r="F32" s="240" t="s">
        <v>106</v>
      </c>
      <c r="G32" s="240" t="s">
        <v>107</v>
      </c>
      <c r="H32" s="240" t="s">
        <v>108</v>
      </c>
      <c r="I32" s="240" t="s">
        <v>109</v>
      </c>
      <c r="J32" s="240"/>
      <c r="K32" s="240"/>
      <c r="L32" s="240"/>
      <c r="M32" s="240"/>
      <c r="N32" s="240" t="s">
        <v>5</v>
      </c>
      <c r="O32" s="240"/>
      <c r="P32" s="240" t="s">
        <v>110</v>
      </c>
      <c r="Q32" s="240" t="s">
        <v>111</v>
      </c>
    </row>
    <row r="33" spans="2:17" customFormat="1" ht="47.15" customHeight="1" x14ac:dyDescent="0.35">
      <c r="B33" s="383"/>
      <c r="C33" s="240"/>
      <c r="D33" s="240"/>
      <c r="E33" s="240"/>
      <c r="F33" s="240"/>
      <c r="G33" s="240"/>
      <c r="H33" s="240"/>
      <c r="I33" s="240" t="s">
        <v>55</v>
      </c>
      <c r="J33" s="240" t="s">
        <v>112</v>
      </c>
      <c r="K33" s="240"/>
      <c r="L33" s="240"/>
      <c r="M33" s="240" t="s">
        <v>113</v>
      </c>
      <c r="N33" s="240" t="s">
        <v>114</v>
      </c>
      <c r="O33" s="240" t="s">
        <v>115</v>
      </c>
      <c r="P33" s="240"/>
      <c r="Q33" s="240"/>
    </row>
    <row r="34" spans="2:17" customFormat="1" ht="96" customHeight="1" x14ac:dyDescent="0.35">
      <c r="B34" s="384"/>
      <c r="C34" s="240"/>
      <c r="D34" s="240"/>
      <c r="E34" s="240"/>
      <c r="F34" s="240"/>
      <c r="G34" s="240"/>
      <c r="H34" s="240"/>
      <c r="I34" s="240"/>
      <c r="J34" s="3" t="s">
        <v>116</v>
      </c>
      <c r="K34" s="3" t="s">
        <v>117</v>
      </c>
      <c r="L34" s="3" t="s">
        <v>118</v>
      </c>
      <c r="M34" s="240"/>
      <c r="N34" s="240"/>
      <c r="O34" s="240"/>
      <c r="P34" s="240"/>
      <c r="Q34" s="240"/>
    </row>
    <row r="35" spans="2:17" customFormat="1" ht="15.5" x14ac:dyDescent="0.35">
      <c r="B35" s="4">
        <v>1</v>
      </c>
      <c r="C35" s="4">
        <v>2</v>
      </c>
      <c r="D35" s="4">
        <v>3</v>
      </c>
      <c r="E35" s="4">
        <v>4</v>
      </c>
      <c r="F35" s="4">
        <v>5</v>
      </c>
      <c r="G35" s="4">
        <v>6</v>
      </c>
      <c r="H35" s="4">
        <v>7</v>
      </c>
      <c r="I35" s="4">
        <v>8</v>
      </c>
      <c r="J35" s="4">
        <v>9</v>
      </c>
      <c r="K35" s="4">
        <v>10</v>
      </c>
      <c r="L35" s="4">
        <v>11</v>
      </c>
      <c r="M35" s="4">
        <v>12</v>
      </c>
      <c r="N35" s="4">
        <v>13</v>
      </c>
      <c r="O35" s="4">
        <v>14</v>
      </c>
      <c r="P35" s="4">
        <v>15</v>
      </c>
      <c r="Q35" s="4">
        <v>16</v>
      </c>
    </row>
    <row r="36" spans="2:17" s="56" customFormat="1" ht="32.65" customHeight="1" x14ac:dyDescent="0.35">
      <c r="B36" s="385" t="s">
        <v>459</v>
      </c>
      <c r="C36" s="349" t="s">
        <v>119</v>
      </c>
      <c r="D36" s="385" t="s">
        <v>134</v>
      </c>
      <c r="E36" s="385" t="s">
        <v>325</v>
      </c>
      <c r="F36" s="385" t="s">
        <v>120</v>
      </c>
      <c r="G36" s="385" t="s">
        <v>247</v>
      </c>
      <c r="H36" s="349" t="s">
        <v>121</v>
      </c>
      <c r="I36" s="351">
        <f>SUM(I40:I47)</f>
        <v>600000</v>
      </c>
      <c r="J36" s="351">
        <f t="shared" ref="J36:M36" si="0">SUM(J40:J47)</f>
        <v>0</v>
      </c>
      <c r="K36" s="351">
        <f t="shared" si="0"/>
        <v>0</v>
      </c>
      <c r="L36" s="351">
        <f t="shared" si="0"/>
        <v>510000</v>
      </c>
      <c r="M36" s="351">
        <f t="shared" si="0"/>
        <v>90000</v>
      </c>
      <c r="N36" s="385" t="s">
        <v>137</v>
      </c>
      <c r="O36" s="48">
        <v>1</v>
      </c>
      <c r="P36" s="372" t="s">
        <v>462</v>
      </c>
      <c r="Q36" s="372" t="s">
        <v>327</v>
      </c>
    </row>
    <row r="37" spans="2:17" s="56" customFormat="1" ht="32.65" customHeight="1" x14ac:dyDescent="0.35">
      <c r="B37" s="386"/>
      <c r="C37" s="350"/>
      <c r="D37" s="386"/>
      <c r="E37" s="386"/>
      <c r="F37" s="386"/>
      <c r="G37" s="386"/>
      <c r="H37" s="350"/>
      <c r="I37" s="352"/>
      <c r="J37" s="352"/>
      <c r="K37" s="352"/>
      <c r="L37" s="352"/>
      <c r="M37" s="352"/>
      <c r="N37" s="561"/>
      <c r="O37" s="49" t="s">
        <v>26</v>
      </c>
      <c r="P37" s="373"/>
      <c r="Q37" s="373"/>
    </row>
    <row r="38" spans="2:17" s="56" customFormat="1" ht="32.65" customHeight="1" x14ac:dyDescent="0.35">
      <c r="B38" s="386"/>
      <c r="C38" s="350"/>
      <c r="D38" s="386"/>
      <c r="E38" s="386"/>
      <c r="F38" s="386"/>
      <c r="G38" s="386"/>
      <c r="H38" s="350"/>
      <c r="I38" s="352"/>
      <c r="J38" s="352"/>
      <c r="K38" s="352"/>
      <c r="L38" s="352"/>
      <c r="M38" s="352"/>
      <c r="N38" s="385" t="s">
        <v>138</v>
      </c>
      <c r="O38" s="48">
        <v>2</v>
      </c>
      <c r="P38" s="373"/>
      <c r="Q38" s="373"/>
    </row>
    <row r="39" spans="2:17" s="56" customFormat="1" ht="32.65" customHeight="1" x14ac:dyDescent="0.35">
      <c r="B39" s="386"/>
      <c r="C39" s="350"/>
      <c r="D39" s="386"/>
      <c r="E39" s="386"/>
      <c r="F39" s="386"/>
      <c r="G39" s="386"/>
      <c r="H39" s="350"/>
      <c r="I39" s="352"/>
      <c r="J39" s="352"/>
      <c r="K39" s="352"/>
      <c r="L39" s="352"/>
      <c r="M39" s="352"/>
      <c r="N39" s="561"/>
      <c r="O39" s="49" t="s">
        <v>26</v>
      </c>
      <c r="P39" s="373"/>
      <c r="Q39" s="373"/>
    </row>
    <row r="40" spans="2:17" s="201" customFormat="1" ht="32.65" customHeight="1" x14ac:dyDescent="0.35">
      <c r="B40" s="562" t="s">
        <v>460</v>
      </c>
      <c r="C40" s="565"/>
      <c r="D40" s="562" t="s">
        <v>258</v>
      </c>
      <c r="E40" s="562"/>
      <c r="F40" s="562"/>
      <c r="G40" s="562" t="s">
        <v>247</v>
      </c>
      <c r="H40" s="565"/>
      <c r="I40" s="500">
        <f>SUM(J40:M43)</f>
        <v>400000</v>
      </c>
      <c r="J40" s="500">
        <v>0</v>
      </c>
      <c r="K40" s="500">
        <v>0</v>
      </c>
      <c r="L40" s="500">
        <v>340000</v>
      </c>
      <c r="M40" s="500">
        <v>60000</v>
      </c>
      <c r="N40" s="562" t="s">
        <v>137</v>
      </c>
      <c r="O40" s="134">
        <v>1</v>
      </c>
      <c r="P40" s="539" t="s">
        <v>462</v>
      </c>
      <c r="Q40" s="539" t="s">
        <v>327</v>
      </c>
    </row>
    <row r="41" spans="2:17" s="201" customFormat="1" ht="32.65" customHeight="1" x14ac:dyDescent="0.35">
      <c r="B41" s="564"/>
      <c r="C41" s="566"/>
      <c r="D41" s="564"/>
      <c r="E41" s="564"/>
      <c r="F41" s="564"/>
      <c r="G41" s="564"/>
      <c r="H41" s="566"/>
      <c r="I41" s="501"/>
      <c r="J41" s="501"/>
      <c r="K41" s="501"/>
      <c r="L41" s="501"/>
      <c r="M41" s="501"/>
      <c r="N41" s="563"/>
      <c r="O41" s="174" t="s">
        <v>26</v>
      </c>
      <c r="P41" s="540"/>
      <c r="Q41" s="540"/>
    </row>
    <row r="42" spans="2:17" s="201" customFormat="1" ht="32.65" customHeight="1" x14ac:dyDescent="0.35">
      <c r="B42" s="564"/>
      <c r="C42" s="566"/>
      <c r="D42" s="564"/>
      <c r="E42" s="564"/>
      <c r="F42" s="564"/>
      <c r="G42" s="564"/>
      <c r="H42" s="566"/>
      <c r="I42" s="501"/>
      <c r="J42" s="501"/>
      <c r="K42" s="501"/>
      <c r="L42" s="501"/>
      <c r="M42" s="501"/>
      <c r="N42" s="562" t="s">
        <v>138</v>
      </c>
      <c r="O42" s="134">
        <v>1</v>
      </c>
      <c r="P42" s="540"/>
      <c r="Q42" s="540"/>
    </row>
    <row r="43" spans="2:17" s="201" customFormat="1" ht="32.65" customHeight="1" x14ac:dyDescent="0.35">
      <c r="B43" s="564"/>
      <c r="C43" s="566"/>
      <c r="D43" s="564"/>
      <c r="E43" s="564"/>
      <c r="F43" s="564"/>
      <c r="G43" s="564"/>
      <c r="H43" s="566"/>
      <c r="I43" s="501"/>
      <c r="J43" s="501"/>
      <c r="K43" s="501"/>
      <c r="L43" s="501"/>
      <c r="M43" s="501"/>
      <c r="N43" s="563"/>
      <c r="O43" s="174" t="s">
        <v>26</v>
      </c>
      <c r="P43" s="540"/>
      <c r="Q43" s="540"/>
    </row>
    <row r="44" spans="2:17" s="201" customFormat="1" ht="32.65" customHeight="1" x14ac:dyDescent="0.35">
      <c r="B44" s="562" t="s">
        <v>461</v>
      </c>
      <c r="C44" s="565"/>
      <c r="D44" s="562" t="s">
        <v>254</v>
      </c>
      <c r="E44" s="562"/>
      <c r="F44" s="562"/>
      <c r="G44" s="562" t="s">
        <v>247</v>
      </c>
      <c r="H44" s="565"/>
      <c r="I44" s="500">
        <f>SUM(J44:M47)</f>
        <v>200000</v>
      </c>
      <c r="J44" s="500">
        <v>0</v>
      </c>
      <c r="K44" s="500">
        <v>0</v>
      </c>
      <c r="L44" s="500">
        <v>170000</v>
      </c>
      <c r="M44" s="500">
        <v>30000</v>
      </c>
      <c r="N44" s="562" t="s">
        <v>137</v>
      </c>
      <c r="O44" s="134">
        <v>1</v>
      </c>
      <c r="P44" s="539" t="s">
        <v>462</v>
      </c>
      <c r="Q44" s="539" t="s">
        <v>327</v>
      </c>
    </row>
    <row r="45" spans="2:17" s="201" customFormat="1" ht="32.65" customHeight="1" x14ac:dyDescent="0.35">
      <c r="B45" s="564"/>
      <c r="C45" s="566"/>
      <c r="D45" s="564"/>
      <c r="E45" s="564"/>
      <c r="F45" s="564"/>
      <c r="G45" s="564"/>
      <c r="H45" s="566"/>
      <c r="I45" s="501"/>
      <c r="J45" s="501"/>
      <c r="K45" s="501"/>
      <c r="L45" s="501"/>
      <c r="M45" s="501"/>
      <c r="N45" s="563"/>
      <c r="O45" s="174" t="s">
        <v>26</v>
      </c>
      <c r="P45" s="540"/>
      <c r="Q45" s="540"/>
    </row>
    <row r="46" spans="2:17" s="201" customFormat="1" ht="32.65" customHeight="1" x14ac:dyDescent="0.35">
      <c r="B46" s="564"/>
      <c r="C46" s="566"/>
      <c r="D46" s="564"/>
      <c r="E46" s="564"/>
      <c r="F46" s="564"/>
      <c r="G46" s="564"/>
      <c r="H46" s="566"/>
      <c r="I46" s="501"/>
      <c r="J46" s="501"/>
      <c r="K46" s="501"/>
      <c r="L46" s="501"/>
      <c r="M46" s="501"/>
      <c r="N46" s="562" t="s">
        <v>138</v>
      </c>
      <c r="O46" s="134">
        <v>1</v>
      </c>
      <c r="P46" s="540"/>
      <c r="Q46" s="540"/>
    </row>
    <row r="47" spans="2:17" s="201" customFormat="1" ht="32.65" customHeight="1" x14ac:dyDescent="0.35">
      <c r="B47" s="564"/>
      <c r="C47" s="566"/>
      <c r="D47" s="564"/>
      <c r="E47" s="564"/>
      <c r="F47" s="564"/>
      <c r="G47" s="564"/>
      <c r="H47" s="566"/>
      <c r="I47" s="501"/>
      <c r="J47" s="501"/>
      <c r="K47" s="501"/>
      <c r="L47" s="501"/>
      <c r="M47" s="501"/>
      <c r="N47" s="563"/>
      <c r="O47" s="174" t="s">
        <v>26</v>
      </c>
      <c r="P47" s="540"/>
      <c r="Q47" s="540"/>
    </row>
    <row r="48" spans="2:17" s="56" customFormat="1" ht="15.5" x14ac:dyDescent="0.35">
      <c r="B48" s="554" t="s">
        <v>125</v>
      </c>
      <c r="C48" s="554"/>
      <c r="D48" s="554"/>
      <c r="E48" s="554"/>
      <c r="F48" s="554"/>
      <c r="G48" s="554"/>
      <c r="H48" s="554"/>
      <c r="I48" s="57">
        <f>I36</f>
        <v>600000</v>
      </c>
      <c r="J48" s="57">
        <f t="shared" ref="J48:M48" si="1">J36</f>
        <v>0</v>
      </c>
      <c r="K48" s="57">
        <f t="shared" si="1"/>
        <v>0</v>
      </c>
      <c r="L48" s="57">
        <f t="shared" si="1"/>
        <v>510000</v>
      </c>
      <c r="M48" s="57">
        <f t="shared" si="1"/>
        <v>90000</v>
      </c>
      <c r="N48" s="570"/>
      <c r="O48" s="570"/>
      <c r="P48" s="570"/>
      <c r="Q48" s="570"/>
    </row>
    <row r="50" spans="2:13" customFormat="1" ht="15" x14ac:dyDescent="0.35">
      <c r="B50" s="58" t="s">
        <v>368</v>
      </c>
      <c r="C50" s="58"/>
      <c r="D50" s="58"/>
      <c r="E50" s="58"/>
    </row>
    <row r="51" spans="2:13" customFormat="1" ht="35.65" customHeight="1" x14ac:dyDescent="0.35">
      <c r="B51" s="9" t="s">
        <v>2</v>
      </c>
      <c r="C51" s="240" t="s">
        <v>126</v>
      </c>
      <c r="D51" s="240"/>
      <c r="E51" s="240"/>
      <c r="F51" s="241" t="s">
        <v>127</v>
      </c>
      <c r="G51" s="241"/>
      <c r="H51" s="241"/>
      <c r="I51" s="241"/>
      <c r="J51" s="240" t="s">
        <v>128</v>
      </c>
      <c r="K51" s="241"/>
      <c r="L51" s="241"/>
      <c r="M51" s="241"/>
    </row>
    <row r="52" spans="2:13" customFormat="1" ht="15.5" x14ac:dyDescent="0.35">
      <c r="B52" s="4">
        <v>1</v>
      </c>
      <c r="C52" s="326">
        <v>2</v>
      </c>
      <c r="D52" s="326"/>
      <c r="E52" s="326"/>
      <c r="F52" s="326">
        <v>3</v>
      </c>
      <c r="G52" s="326"/>
      <c r="H52" s="326"/>
      <c r="I52" s="326"/>
      <c r="J52" s="326">
        <v>4</v>
      </c>
      <c r="K52" s="326"/>
      <c r="L52" s="326"/>
      <c r="M52" s="326"/>
    </row>
    <row r="53" spans="2:13" customFormat="1" ht="16.5" customHeight="1" x14ac:dyDescent="0.35">
      <c r="B53" s="8"/>
      <c r="C53" s="362"/>
      <c r="D53" s="362"/>
      <c r="E53" s="362"/>
      <c r="F53" s="364"/>
      <c r="G53" s="364"/>
      <c r="H53" s="364"/>
      <c r="I53" s="364"/>
      <c r="J53" s="364"/>
      <c r="K53" s="364"/>
      <c r="L53" s="364"/>
      <c r="M53" s="364"/>
    </row>
    <row r="54" spans="2:13" customFormat="1" x14ac:dyDescent="0.35"/>
    <row r="55" spans="2:13" customFormat="1" ht="15" x14ac:dyDescent="0.35">
      <c r="B55" s="58" t="s">
        <v>369</v>
      </c>
      <c r="C55" s="58"/>
      <c r="D55" s="58"/>
      <c r="E55" s="58"/>
      <c r="F55" s="58"/>
    </row>
    <row r="56" spans="2:13" customFormat="1" ht="33.65" customHeight="1" x14ac:dyDescent="0.35">
      <c r="B56" s="9" t="s">
        <v>2</v>
      </c>
      <c r="C56" s="241" t="s">
        <v>129</v>
      </c>
      <c r="D56" s="241"/>
      <c r="E56" s="241"/>
      <c r="F56" s="241" t="s">
        <v>127</v>
      </c>
      <c r="G56" s="241"/>
      <c r="H56" s="241"/>
      <c r="I56" s="241"/>
      <c r="J56" s="240" t="s">
        <v>130</v>
      </c>
      <c r="K56" s="241"/>
      <c r="L56" s="241"/>
      <c r="M56" s="241"/>
    </row>
    <row r="57" spans="2:13" customFormat="1" ht="15.5" x14ac:dyDescent="0.35">
      <c r="B57" s="4">
        <v>1</v>
      </c>
      <c r="C57" s="326">
        <v>2</v>
      </c>
      <c r="D57" s="326"/>
      <c r="E57" s="326"/>
      <c r="F57" s="326">
        <v>3</v>
      </c>
      <c r="G57" s="326"/>
      <c r="H57" s="326"/>
      <c r="I57" s="326"/>
      <c r="J57" s="326">
        <v>4</v>
      </c>
      <c r="K57" s="326"/>
      <c r="L57" s="326"/>
      <c r="M57" s="326"/>
    </row>
    <row r="58" spans="2:13" customFormat="1" ht="18" customHeight="1" x14ac:dyDescent="0.35">
      <c r="B58" s="8"/>
      <c r="C58" s="362"/>
      <c r="D58" s="362"/>
      <c r="E58" s="362"/>
      <c r="F58" s="364"/>
      <c r="G58" s="364"/>
      <c r="H58" s="364"/>
      <c r="I58" s="364"/>
      <c r="J58" s="364"/>
      <c r="K58" s="364"/>
      <c r="L58" s="364"/>
      <c r="M58" s="364"/>
    </row>
    <row r="59" spans="2:13" customFormat="1" x14ac:dyDescent="0.35"/>
    <row r="60" spans="2:13" customFormat="1" ht="15" x14ac:dyDescent="0.35">
      <c r="B60" s="365" t="s">
        <v>312</v>
      </c>
      <c r="C60" s="365"/>
      <c r="D60" s="365"/>
    </row>
    <row r="61" spans="2:13" customFormat="1" ht="38.65" customHeight="1" x14ac:dyDescent="0.35">
      <c r="B61" s="9" t="s">
        <v>2</v>
      </c>
      <c r="C61" s="240" t="s">
        <v>131</v>
      </c>
      <c r="D61" s="240"/>
      <c r="E61" s="240"/>
      <c r="F61" s="353" t="s">
        <v>132</v>
      </c>
      <c r="G61" s="354"/>
      <c r="H61" s="354"/>
      <c r="I61" s="354"/>
      <c r="J61" s="354"/>
      <c r="K61" s="354"/>
      <c r="L61" s="354"/>
      <c r="M61" s="355"/>
    </row>
    <row r="62" spans="2:13" customFormat="1" ht="15.5" x14ac:dyDescent="0.35">
      <c r="B62" s="4">
        <v>1</v>
      </c>
      <c r="C62" s="326">
        <v>2</v>
      </c>
      <c r="D62" s="326"/>
      <c r="E62" s="326"/>
      <c r="F62" s="356">
        <v>3</v>
      </c>
      <c r="G62" s="357"/>
      <c r="H62" s="357"/>
      <c r="I62" s="357"/>
      <c r="J62" s="357"/>
      <c r="K62" s="357"/>
      <c r="L62" s="357"/>
      <c r="M62" s="358"/>
    </row>
    <row r="63" spans="2:13" customFormat="1" ht="50.65" customHeight="1" x14ac:dyDescent="0.35">
      <c r="B63" s="8" t="s">
        <v>14</v>
      </c>
      <c r="C63" s="362" t="s">
        <v>463</v>
      </c>
      <c r="D63" s="362"/>
      <c r="E63" s="362"/>
      <c r="F63" s="617" t="s">
        <v>689</v>
      </c>
      <c r="G63" s="618"/>
      <c r="H63" s="618"/>
      <c r="I63" s="618"/>
      <c r="J63" s="618"/>
      <c r="K63" s="618"/>
      <c r="L63" s="618"/>
      <c r="M63" s="619"/>
    </row>
    <row r="64" spans="2:13" customFormat="1" x14ac:dyDescent="0.35"/>
    <row r="65" spans="1:17" customFormat="1" ht="15" x14ac:dyDescent="0.35">
      <c r="B65" s="365" t="s">
        <v>313</v>
      </c>
      <c r="C65" s="365"/>
      <c r="D65" s="365"/>
      <c r="E65" s="365"/>
      <c r="F65" s="365"/>
      <c r="G65" s="365"/>
    </row>
    <row r="66" spans="1:17" customFormat="1" ht="15.65" customHeight="1" x14ac:dyDescent="0.35">
      <c r="B66" s="9" t="s">
        <v>2</v>
      </c>
      <c r="C66" s="353" t="s">
        <v>133</v>
      </c>
      <c r="D66" s="354"/>
      <c r="E66" s="354"/>
      <c r="F66" s="354"/>
      <c r="G66" s="354"/>
      <c r="H66" s="354"/>
      <c r="I66" s="354"/>
      <c r="J66" s="354"/>
      <c r="K66" s="354"/>
      <c r="L66" s="354"/>
      <c r="M66" s="355"/>
    </row>
    <row r="67" spans="1:17" customFormat="1" ht="15.5" x14ac:dyDescent="0.35">
      <c r="B67" s="4">
        <v>1</v>
      </c>
      <c r="C67" s="356">
        <v>2</v>
      </c>
      <c r="D67" s="357"/>
      <c r="E67" s="357"/>
      <c r="F67" s="357"/>
      <c r="G67" s="357"/>
      <c r="H67" s="357"/>
      <c r="I67" s="357"/>
      <c r="J67" s="357"/>
      <c r="K67" s="357"/>
      <c r="L67" s="357"/>
      <c r="M67" s="358"/>
    </row>
    <row r="68" spans="1:17" customFormat="1" ht="15.5" x14ac:dyDescent="0.35">
      <c r="B68" s="8"/>
      <c r="C68" s="359"/>
      <c r="D68" s="360"/>
      <c r="E68" s="360"/>
      <c r="F68" s="360"/>
      <c r="G68" s="360"/>
      <c r="H68" s="360"/>
      <c r="I68" s="360"/>
      <c r="J68" s="360"/>
      <c r="K68" s="360"/>
      <c r="L68" s="360"/>
      <c r="M68" s="361"/>
    </row>
    <row r="69" spans="1:17" customFormat="1" x14ac:dyDescent="0.35"/>
    <row r="70" spans="1:17" customFormat="1" ht="19.5" customHeight="1" x14ac:dyDescent="0.35">
      <c r="A70" s="82">
        <v>164</v>
      </c>
      <c r="B70" s="616" t="s">
        <v>688</v>
      </c>
      <c r="C70" s="616"/>
      <c r="D70" s="616"/>
      <c r="E70" s="616"/>
      <c r="F70" s="616"/>
      <c r="G70" s="616"/>
      <c r="H70" s="616"/>
      <c r="I70" s="616"/>
      <c r="J70" s="616"/>
      <c r="K70" s="616"/>
      <c r="L70" s="616"/>
      <c r="M70" s="616"/>
      <c r="N70" s="616"/>
      <c r="O70" s="616"/>
      <c r="P70" s="616"/>
      <c r="Q70" s="616"/>
    </row>
  </sheetData>
  <mergeCells count="150">
    <mergeCell ref="B2:Q2"/>
    <mergeCell ref="B5:H5"/>
    <mergeCell ref="B6:B7"/>
    <mergeCell ref="C6:D7"/>
    <mergeCell ref="E6:G7"/>
    <mergeCell ref="H6:J7"/>
    <mergeCell ref="K6:N6"/>
    <mergeCell ref="K7:M7"/>
    <mergeCell ref="G3:H3"/>
    <mergeCell ref="B13:G13"/>
    <mergeCell ref="B14:E14"/>
    <mergeCell ref="F14:H14"/>
    <mergeCell ref="B15:E15"/>
    <mergeCell ref="F15:H15"/>
    <mergeCell ref="B16:E16"/>
    <mergeCell ref="F16:H16"/>
    <mergeCell ref="K10:M10"/>
    <mergeCell ref="C8:D8"/>
    <mergeCell ref="E8:G8"/>
    <mergeCell ref="H8:J8"/>
    <mergeCell ref="K8:M8"/>
    <mergeCell ref="B9:B10"/>
    <mergeCell ref="C9:D10"/>
    <mergeCell ref="E9:G10"/>
    <mergeCell ref="H9:J9"/>
    <mergeCell ref="K9:M9"/>
    <mergeCell ref="H10:J10"/>
    <mergeCell ref="B20:E20"/>
    <mergeCell ref="F20:H20"/>
    <mergeCell ref="B21:E21"/>
    <mergeCell ref="F21:H21"/>
    <mergeCell ref="B22:E22"/>
    <mergeCell ref="F22:H22"/>
    <mergeCell ref="B17:E17"/>
    <mergeCell ref="F17:H17"/>
    <mergeCell ref="B18:E18"/>
    <mergeCell ref="F18:H18"/>
    <mergeCell ref="B19:E19"/>
    <mergeCell ref="F19:H19"/>
    <mergeCell ref="B26:E26"/>
    <mergeCell ref="F26:H26"/>
    <mergeCell ref="B27:E27"/>
    <mergeCell ref="F27:H27"/>
    <mergeCell ref="B28:E28"/>
    <mergeCell ref="F28:H28"/>
    <mergeCell ref="B23:E23"/>
    <mergeCell ref="F23:H23"/>
    <mergeCell ref="B24:E24"/>
    <mergeCell ref="F24:H24"/>
    <mergeCell ref="B25:E25"/>
    <mergeCell ref="F25:H25"/>
    <mergeCell ref="Q32:Q34"/>
    <mergeCell ref="I33:I34"/>
    <mergeCell ref="J33:L33"/>
    <mergeCell ref="M33:M34"/>
    <mergeCell ref="N33:N34"/>
    <mergeCell ref="O33:O34"/>
    <mergeCell ref="B29:E29"/>
    <mergeCell ref="F29:H29"/>
    <mergeCell ref="B31:H31"/>
    <mergeCell ref="B32:B34"/>
    <mergeCell ref="C32:C34"/>
    <mergeCell ref="D32:D34"/>
    <mergeCell ref="E32:E34"/>
    <mergeCell ref="F32:F34"/>
    <mergeCell ref="G32:G34"/>
    <mergeCell ref="H32:H34"/>
    <mergeCell ref="B36:B39"/>
    <mergeCell ref="C36:C39"/>
    <mergeCell ref="D36:D39"/>
    <mergeCell ref="E36:E39"/>
    <mergeCell ref="F36:F39"/>
    <mergeCell ref="G36:G39"/>
    <mergeCell ref="I32:M32"/>
    <mergeCell ref="N32:O32"/>
    <mergeCell ref="P32:P34"/>
    <mergeCell ref="J40:J43"/>
    <mergeCell ref="K40:K43"/>
    <mergeCell ref="G40:G43"/>
    <mergeCell ref="N36:N37"/>
    <mergeCell ref="P36:P39"/>
    <mergeCell ref="Q36:Q39"/>
    <mergeCell ref="N38:N39"/>
    <mergeCell ref="H36:H39"/>
    <mergeCell ref="I36:I39"/>
    <mergeCell ref="J36:J39"/>
    <mergeCell ref="K36:K39"/>
    <mergeCell ref="L36:L39"/>
    <mergeCell ref="M36:M39"/>
    <mergeCell ref="Q40:Q43"/>
    <mergeCell ref="C67:M67"/>
    <mergeCell ref="C68:M68"/>
    <mergeCell ref="B70:Q70"/>
    <mergeCell ref="B40:B43"/>
    <mergeCell ref="C40:C43"/>
    <mergeCell ref="D40:D43"/>
    <mergeCell ref="E40:E43"/>
    <mergeCell ref="F40:F43"/>
    <mergeCell ref="B60:D60"/>
    <mergeCell ref="C61:E61"/>
    <mergeCell ref="F61:M61"/>
    <mergeCell ref="C62:E62"/>
    <mergeCell ref="F62:M62"/>
    <mergeCell ref="C63:E63"/>
    <mergeCell ref="F63:M63"/>
    <mergeCell ref="C57:E57"/>
    <mergeCell ref="F57:I57"/>
    <mergeCell ref="J57:M57"/>
    <mergeCell ref="C58:E58"/>
    <mergeCell ref="F58:I58"/>
    <mergeCell ref="J58:M58"/>
    <mergeCell ref="C53:E53"/>
    <mergeCell ref="F53:I53"/>
    <mergeCell ref="J53:M53"/>
    <mergeCell ref="B44:B47"/>
    <mergeCell ref="C44:C47"/>
    <mergeCell ref="D44:D47"/>
    <mergeCell ref="E44:E47"/>
    <mergeCell ref="F44:F47"/>
    <mergeCell ref="G44:G47"/>
    <mergeCell ref="B65:G65"/>
    <mergeCell ref="C66:M66"/>
    <mergeCell ref="C56:E56"/>
    <mergeCell ref="F56:I56"/>
    <mergeCell ref="J56:M56"/>
    <mergeCell ref="B48:H48"/>
    <mergeCell ref="N48:Q48"/>
    <mergeCell ref="C51:E51"/>
    <mergeCell ref="F51:I51"/>
    <mergeCell ref="J51:M51"/>
    <mergeCell ref="C52:E52"/>
    <mergeCell ref="F52:I52"/>
    <mergeCell ref="J52:M52"/>
    <mergeCell ref="N40:N41"/>
    <mergeCell ref="N42:N43"/>
    <mergeCell ref="N44:N45"/>
    <mergeCell ref="N46:N47"/>
    <mergeCell ref="H44:H47"/>
    <mergeCell ref="I44:I47"/>
    <mergeCell ref="J44:J47"/>
    <mergeCell ref="K44:K47"/>
    <mergeCell ref="L44:L47"/>
    <mergeCell ref="M44:M47"/>
    <mergeCell ref="L40:L43"/>
    <mergeCell ref="M40:M43"/>
    <mergeCell ref="P40:P43"/>
    <mergeCell ref="P44:P47"/>
    <mergeCell ref="Q44:Q47"/>
    <mergeCell ref="H40:H43"/>
    <mergeCell ref="I40:I43"/>
  </mergeCells>
  <conditionalFormatting sqref="M36:M39">
    <cfRule type="cellIs" dxfId="17" priority="3" operator="lessThan">
      <formula>$I$36*0.15</formula>
    </cfRule>
  </conditionalFormatting>
  <conditionalFormatting sqref="M40:M43">
    <cfRule type="cellIs" dxfId="16" priority="2" operator="lessThan">
      <formula>$I$40*0.15</formula>
    </cfRule>
  </conditionalFormatting>
  <conditionalFormatting sqref="M44:M47">
    <cfRule type="cellIs" dxfId="15" priority="1" operator="lessThan">
      <formula>$I$44*0.15</formula>
    </cfRule>
  </conditionalFormatting>
  <conditionalFormatting sqref="M49:M51">
    <cfRule type="cellIs" dxfId="14" priority="28" operator="lessThan">
      <formula>#REF!*0.15</formula>
    </cfRule>
  </conditionalFormatting>
  <hyperlinks>
    <hyperlink ref="B70:Q70" r:id="rId1" display="Patvirtintose Lietuvos Respublikos Aplinkos apsaugos ministro 2023 m. rugpjūčio 4 d. įsakymu Nr. D1-272 „Dėl Regioninės pažangos priemonės Nr. 02-001-06-11-02 (RE) „Stiprinti savivaldybių aplinkos oro monitoringą“ finansavimo gairių patvirtinimo&quot;" xr:uid="{E5EECCDB-D2C6-408A-B82E-A66A6EA053DD}"/>
  </hyperlinks>
  <printOptions horizontalCentered="1"/>
  <pageMargins left="0.31496062992125984" right="0.11811023622047245" top="0.74803149606299213" bottom="0.15748031496062992" header="0.31496062992125984" footer="0.11811023622047245"/>
  <pageSetup paperSize="9" scale="52" fitToHeight="0" orientation="landscape" horizontalDpi="300" verticalDpi="300" r:id="rId2"/>
  <headerFooter scaleWithDoc="0"/>
  <extLst>
    <ext xmlns:x14="http://schemas.microsoft.com/office/spreadsheetml/2009/9/main" uri="{CCE6A557-97BC-4b89-ADB6-D9C93CAAB3DF}">
      <x14:dataValidations xmlns:xm="http://schemas.microsoft.com/office/excel/2006/main" count="2">
        <x14:dataValidation type="list" allowBlank="1" showInputMessage="1" showErrorMessage="1" xr:uid="{7534AC67-B3D3-4681-B41A-ED354AE08CF2}">
          <x14:formula1>
            <xm:f>Rodikliai!$F$3:$F$6</xm:f>
          </x14:formula1>
          <xm:sqref>N48:N51</xm:sqref>
        </x14:dataValidation>
        <x14:dataValidation type="list" allowBlank="1" showInputMessage="1" showErrorMessage="1" xr:uid="{549E084B-341F-4B7B-A2D3-2BF815994427}">
          <x14:formula1>
            <xm:f>Rodikliai!$I$3:$I$4</xm:f>
          </x14:formula1>
          <xm:sqref>N36:N47</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CA92F8-42C6-4E52-91F7-8CFB2F56FD67}">
  <sheetPr>
    <pageSetUpPr fitToPage="1"/>
  </sheetPr>
  <dimension ref="A1:Q75"/>
  <sheetViews>
    <sheetView topLeftCell="A31" zoomScale="70" zoomScaleNormal="70" workbookViewId="0">
      <selection activeCell="N26" sqref="N26"/>
    </sheetView>
  </sheetViews>
  <sheetFormatPr defaultColWidth="8.7265625" defaultRowHeight="14.5" x14ac:dyDescent="0.35"/>
  <cols>
    <col min="1" max="1" width="8.7265625" style="15"/>
    <col min="2" max="2" width="22.7265625" style="15" customWidth="1"/>
    <col min="3" max="3" width="12.7265625" style="15" customWidth="1"/>
    <col min="4" max="4" width="19.54296875" style="15" customWidth="1"/>
    <col min="5" max="5" width="11.453125" style="15" customWidth="1"/>
    <col min="6" max="6" width="20.26953125" style="15" customWidth="1"/>
    <col min="7" max="7" width="21.54296875" style="15" customWidth="1"/>
    <col min="8" max="8" width="18.26953125" style="15" customWidth="1"/>
    <col min="9" max="9" width="15.54296875" style="15" customWidth="1"/>
    <col min="10" max="10" width="10.54296875" style="15" customWidth="1"/>
    <col min="11" max="11" width="14.54296875" style="15" customWidth="1"/>
    <col min="12" max="12" width="17.26953125" style="15" customWidth="1"/>
    <col min="13" max="13" width="14.26953125" style="15" customWidth="1"/>
    <col min="14" max="14" width="44.54296875" style="15" customWidth="1"/>
    <col min="15" max="15" width="12.453125" style="15" customWidth="1"/>
    <col min="16" max="17" width="14.453125" style="15" customWidth="1"/>
    <col min="18" max="16384" width="8.7265625" style="15"/>
  </cols>
  <sheetData>
    <row r="1" spans="2:17" ht="15.5" x14ac:dyDescent="0.35">
      <c r="B1" s="97"/>
      <c r="C1" s="97"/>
      <c r="D1" s="97"/>
      <c r="E1" s="97"/>
      <c r="F1" s="97"/>
      <c r="G1" s="97"/>
      <c r="H1" s="97"/>
      <c r="I1" s="97"/>
      <c r="J1" s="97"/>
      <c r="K1" s="97"/>
      <c r="L1" s="97"/>
      <c r="M1" s="97"/>
      <c r="N1" s="97"/>
      <c r="O1" s="97"/>
      <c r="P1" s="97"/>
      <c r="Q1" s="97"/>
    </row>
    <row r="2" spans="2:17" customFormat="1" ht="15.5" x14ac:dyDescent="0.35">
      <c r="B2" s="295" t="s">
        <v>458</v>
      </c>
      <c r="C2" s="295"/>
      <c r="D2" s="295"/>
      <c r="E2" s="295"/>
      <c r="F2" s="295"/>
      <c r="G2" s="295"/>
      <c r="H2" s="295"/>
      <c r="I2" s="295"/>
      <c r="J2" s="295"/>
      <c r="K2" s="295"/>
      <c r="L2" s="295"/>
      <c r="M2" s="295"/>
      <c r="N2" s="295"/>
      <c r="O2" s="295"/>
      <c r="P2" s="295"/>
      <c r="Q2" s="295"/>
    </row>
    <row r="3" spans="2:17" customFormat="1" ht="15.65" customHeight="1" x14ac:dyDescent="0.35">
      <c r="C3" s="7"/>
      <c r="D3" s="7"/>
      <c r="E3" s="7"/>
      <c r="F3" s="7"/>
      <c r="G3" s="310" t="s">
        <v>234</v>
      </c>
      <c r="H3" s="310"/>
      <c r="I3" s="7" t="s">
        <v>481</v>
      </c>
      <c r="J3" s="7"/>
      <c r="K3" s="7"/>
      <c r="L3" s="7"/>
      <c r="M3" s="7"/>
      <c r="N3" s="7"/>
      <c r="O3" s="7"/>
      <c r="P3" s="7"/>
      <c r="Q3" s="7"/>
    </row>
    <row r="4" spans="2:17" customFormat="1" ht="15.5" x14ac:dyDescent="0.35">
      <c r="B4" s="6"/>
      <c r="C4" s="6"/>
      <c r="D4" s="6"/>
      <c r="E4" s="6"/>
      <c r="F4" s="6"/>
      <c r="G4" s="6"/>
      <c r="H4" s="6"/>
      <c r="I4" s="6"/>
      <c r="J4" s="6"/>
      <c r="K4" s="6"/>
      <c r="L4" s="6"/>
      <c r="M4" s="6"/>
      <c r="N4" s="6"/>
      <c r="O4" s="6"/>
      <c r="P4" s="6"/>
      <c r="Q4" s="6"/>
    </row>
    <row r="5" spans="2:17" customFormat="1" ht="15.5" x14ac:dyDescent="0.35">
      <c r="B5" s="239" t="s">
        <v>395</v>
      </c>
      <c r="C5" s="239"/>
      <c r="D5" s="239"/>
      <c r="E5" s="239"/>
      <c r="F5" s="239"/>
      <c r="G5" s="239"/>
      <c r="H5" s="239"/>
      <c r="I5" s="7"/>
      <c r="J5" s="7"/>
      <c r="K5" s="7"/>
      <c r="L5" s="7"/>
      <c r="M5" s="7"/>
      <c r="N5" s="7"/>
      <c r="O5" s="7"/>
      <c r="P5" s="7"/>
      <c r="Q5" s="7"/>
    </row>
    <row r="6" spans="2:17" customFormat="1" ht="21.65" customHeight="1" x14ac:dyDescent="0.35">
      <c r="B6" s="241" t="s">
        <v>2</v>
      </c>
      <c r="C6" s="241" t="s">
        <v>71</v>
      </c>
      <c r="D6" s="241"/>
      <c r="E6" s="240" t="s">
        <v>72</v>
      </c>
      <c r="F6" s="240"/>
      <c r="G6" s="240"/>
      <c r="H6" s="240" t="s">
        <v>73</v>
      </c>
      <c r="I6" s="240"/>
      <c r="J6" s="240"/>
      <c r="K6" s="241" t="s">
        <v>74</v>
      </c>
      <c r="L6" s="241"/>
      <c r="M6" s="241"/>
      <c r="N6" s="241"/>
    </row>
    <row r="7" spans="2:17" customFormat="1" ht="34.4" customHeight="1" x14ac:dyDescent="0.35">
      <c r="B7" s="241"/>
      <c r="C7" s="241"/>
      <c r="D7" s="241"/>
      <c r="E7" s="240"/>
      <c r="F7" s="240"/>
      <c r="G7" s="240"/>
      <c r="H7" s="240"/>
      <c r="I7" s="240"/>
      <c r="J7" s="240"/>
      <c r="K7" s="240" t="s">
        <v>75</v>
      </c>
      <c r="L7" s="240"/>
      <c r="M7" s="240"/>
      <c r="N7" s="3" t="s">
        <v>76</v>
      </c>
      <c r="O7" s="1"/>
      <c r="P7" s="1"/>
      <c r="Q7" s="1"/>
    </row>
    <row r="8" spans="2:17" customFormat="1" ht="15.5" x14ac:dyDescent="0.35">
      <c r="B8" s="4">
        <v>1</v>
      </c>
      <c r="C8" s="326">
        <v>2</v>
      </c>
      <c r="D8" s="326"/>
      <c r="E8" s="326">
        <v>3</v>
      </c>
      <c r="F8" s="326"/>
      <c r="G8" s="326"/>
      <c r="H8" s="326">
        <v>4</v>
      </c>
      <c r="I8" s="326"/>
      <c r="J8" s="326"/>
      <c r="K8" s="326">
        <v>5</v>
      </c>
      <c r="L8" s="326"/>
      <c r="M8" s="326"/>
      <c r="N8" s="4">
        <v>6</v>
      </c>
    </row>
    <row r="9" spans="2:17" ht="15.5" x14ac:dyDescent="0.35">
      <c r="B9" s="332" t="s">
        <v>14</v>
      </c>
      <c r="C9" s="316" t="s">
        <v>464</v>
      </c>
      <c r="D9" s="317"/>
      <c r="E9" s="320" t="s">
        <v>465</v>
      </c>
      <c r="F9" s="321"/>
      <c r="G9" s="322"/>
      <c r="H9" s="569">
        <v>0</v>
      </c>
      <c r="I9" s="539"/>
      <c r="J9" s="539"/>
      <c r="K9" s="569">
        <v>0</v>
      </c>
      <c r="L9" s="539"/>
      <c r="M9" s="539"/>
      <c r="N9" s="179">
        <f>O38</f>
        <v>20123</v>
      </c>
    </row>
    <row r="10" spans="2:17" ht="15.5" x14ac:dyDescent="0.35">
      <c r="B10" s="333"/>
      <c r="C10" s="318"/>
      <c r="D10" s="319"/>
      <c r="E10" s="323"/>
      <c r="F10" s="324"/>
      <c r="G10" s="325"/>
      <c r="H10" s="313" t="s">
        <v>21</v>
      </c>
      <c r="I10" s="314"/>
      <c r="J10" s="315"/>
      <c r="K10" s="313" t="s">
        <v>25</v>
      </c>
      <c r="L10" s="314"/>
      <c r="M10" s="315"/>
      <c r="N10" s="174" t="str">
        <f>O37</f>
        <v>(2029)</v>
      </c>
    </row>
    <row r="13" spans="2:17" customFormat="1" ht="15.5" x14ac:dyDescent="0.35">
      <c r="B13" s="239" t="s">
        <v>396</v>
      </c>
      <c r="C13" s="239"/>
      <c r="D13" s="239"/>
      <c r="E13" s="239"/>
      <c r="F13" s="239"/>
      <c r="G13" s="239"/>
    </row>
    <row r="14" spans="2:17" customFormat="1" ht="15.5" x14ac:dyDescent="0.35">
      <c r="B14" s="388" t="s">
        <v>86</v>
      </c>
      <c r="C14" s="388"/>
      <c r="D14" s="388"/>
      <c r="E14" s="388"/>
      <c r="F14" s="388" t="s">
        <v>87</v>
      </c>
      <c r="G14" s="388"/>
      <c r="H14" s="388"/>
    </row>
    <row r="15" spans="2:17" customFormat="1" ht="15.5" x14ac:dyDescent="0.35">
      <c r="B15" s="389">
        <v>1</v>
      </c>
      <c r="C15" s="389"/>
      <c r="D15" s="389"/>
      <c r="E15" s="389"/>
      <c r="F15" s="389">
        <v>2</v>
      </c>
      <c r="G15" s="389"/>
      <c r="H15" s="389"/>
    </row>
    <row r="16" spans="2:17" customFormat="1" ht="15.5" x14ac:dyDescent="0.35">
      <c r="B16" s="390" t="s">
        <v>88</v>
      </c>
      <c r="C16" s="390"/>
      <c r="D16" s="390"/>
      <c r="E16" s="390"/>
      <c r="F16" s="557">
        <f>F17+F19+F21+F23</f>
        <v>3300379.11</v>
      </c>
      <c r="G16" s="557"/>
      <c r="H16" s="557"/>
    </row>
    <row r="17" spans="2:17" customFormat="1" ht="15.5" x14ac:dyDescent="0.35">
      <c r="B17" s="390" t="s">
        <v>89</v>
      </c>
      <c r="C17" s="390"/>
      <c r="D17" s="390"/>
      <c r="E17" s="390"/>
      <c r="F17" s="559">
        <f>F18</f>
        <v>0</v>
      </c>
      <c r="G17" s="559"/>
      <c r="H17" s="559"/>
    </row>
    <row r="18" spans="2:17" customFormat="1" ht="15.5" x14ac:dyDescent="0.35">
      <c r="B18" s="387" t="s">
        <v>90</v>
      </c>
      <c r="C18" s="387"/>
      <c r="D18" s="387"/>
      <c r="E18" s="387"/>
      <c r="F18" s="559">
        <f>J52</f>
        <v>0</v>
      </c>
      <c r="G18" s="559"/>
      <c r="H18" s="559"/>
    </row>
    <row r="19" spans="2:17" customFormat="1" ht="31.4" customHeight="1" x14ac:dyDescent="0.35">
      <c r="B19" s="390" t="s">
        <v>91</v>
      </c>
      <c r="C19" s="390"/>
      <c r="D19" s="390"/>
      <c r="E19" s="390"/>
      <c r="F19" s="559">
        <f>F20</f>
        <v>0</v>
      </c>
      <c r="G19" s="559"/>
      <c r="H19" s="559"/>
    </row>
    <row r="20" spans="2:17" customFormat="1" ht="15.5" x14ac:dyDescent="0.35">
      <c r="B20" s="387" t="s">
        <v>92</v>
      </c>
      <c r="C20" s="387"/>
      <c r="D20" s="387"/>
      <c r="E20" s="387"/>
      <c r="F20" s="559">
        <f>K52</f>
        <v>0</v>
      </c>
      <c r="G20" s="559"/>
      <c r="H20" s="559"/>
    </row>
    <row r="21" spans="2:17" customFormat="1" ht="15.5" x14ac:dyDescent="0.35">
      <c r="B21" s="390" t="s">
        <v>93</v>
      </c>
      <c r="C21" s="390"/>
      <c r="D21" s="390"/>
      <c r="E21" s="390"/>
      <c r="F21" s="557">
        <f>F22</f>
        <v>3300379.11</v>
      </c>
      <c r="G21" s="557"/>
      <c r="H21" s="557"/>
    </row>
    <row r="22" spans="2:17" customFormat="1" ht="15.5" x14ac:dyDescent="0.35">
      <c r="B22" s="387" t="s">
        <v>94</v>
      </c>
      <c r="C22" s="387"/>
      <c r="D22" s="387"/>
      <c r="E22" s="387"/>
      <c r="F22" s="559">
        <f>L52</f>
        <v>3300379.11</v>
      </c>
      <c r="G22" s="559"/>
      <c r="H22" s="559"/>
    </row>
    <row r="23" spans="2:17" customFormat="1" ht="15.5" x14ac:dyDescent="0.35">
      <c r="B23" s="390" t="s">
        <v>95</v>
      </c>
      <c r="C23" s="390"/>
      <c r="D23" s="390"/>
      <c r="E23" s="390"/>
      <c r="F23" s="559">
        <f>F24</f>
        <v>0</v>
      </c>
      <c r="G23" s="559"/>
      <c r="H23" s="559"/>
    </row>
    <row r="24" spans="2:17" customFormat="1" ht="15.5" x14ac:dyDescent="0.35">
      <c r="B24" s="387" t="s">
        <v>96</v>
      </c>
      <c r="C24" s="387"/>
      <c r="D24" s="387"/>
      <c r="E24" s="387"/>
      <c r="F24" s="559">
        <v>0</v>
      </c>
      <c r="G24" s="559"/>
      <c r="H24" s="559"/>
    </row>
    <row r="25" spans="2:17" customFormat="1" ht="15.5" x14ac:dyDescent="0.35">
      <c r="B25" s="390" t="s">
        <v>97</v>
      </c>
      <c r="C25" s="390"/>
      <c r="D25" s="390"/>
      <c r="E25" s="390"/>
      <c r="F25" s="557">
        <f>SUM(F26:H28)</f>
        <v>582419.85</v>
      </c>
      <c r="G25" s="557"/>
      <c r="H25" s="557"/>
    </row>
    <row r="26" spans="2:17" customFormat="1" ht="15.5" x14ac:dyDescent="0.35">
      <c r="B26" s="387" t="s">
        <v>98</v>
      </c>
      <c r="C26" s="387"/>
      <c r="D26" s="387"/>
      <c r="E26" s="387"/>
      <c r="F26" s="559">
        <f>M52</f>
        <v>582419.85</v>
      </c>
      <c r="G26" s="559"/>
      <c r="H26" s="559"/>
    </row>
    <row r="27" spans="2:17" customFormat="1" ht="15.5" x14ac:dyDescent="0.35">
      <c r="B27" s="387" t="s">
        <v>99</v>
      </c>
      <c r="C27" s="387"/>
      <c r="D27" s="387"/>
      <c r="E27" s="387"/>
      <c r="F27" s="559">
        <v>0</v>
      </c>
      <c r="G27" s="559"/>
      <c r="H27" s="559"/>
    </row>
    <row r="28" spans="2:17" customFormat="1" ht="15.5" x14ac:dyDescent="0.35">
      <c r="B28" s="387" t="s">
        <v>100</v>
      </c>
      <c r="C28" s="387"/>
      <c r="D28" s="387"/>
      <c r="E28" s="387"/>
      <c r="F28" s="559">
        <v>0</v>
      </c>
      <c r="G28" s="559"/>
      <c r="H28" s="559"/>
    </row>
    <row r="29" spans="2:17" customFormat="1" ht="15.5" x14ac:dyDescent="0.35">
      <c r="B29" s="390" t="s">
        <v>101</v>
      </c>
      <c r="C29" s="390"/>
      <c r="D29" s="390"/>
      <c r="E29" s="390"/>
      <c r="F29" s="557">
        <f>F16+F25</f>
        <v>3882798.96</v>
      </c>
      <c r="G29" s="557"/>
      <c r="H29" s="557"/>
    </row>
    <row r="31" spans="2:17" customFormat="1" ht="15.5" x14ac:dyDescent="0.35">
      <c r="B31" s="239" t="s">
        <v>397</v>
      </c>
      <c r="C31" s="239"/>
      <c r="D31" s="239"/>
      <c r="E31" s="239"/>
      <c r="F31" s="239"/>
      <c r="G31" s="239"/>
      <c r="H31" s="239"/>
    </row>
    <row r="32" spans="2:17" customFormat="1" ht="16.399999999999999" customHeight="1" x14ac:dyDescent="0.35">
      <c r="B32" s="382" t="s">
        <v>102</v>
      </c>
      <c r="C32" s="240" t="s">
        <v>103</v>
      </c>
      <c r="D32" s="240" t="s">
        <v>104</v>
      </c>
      <c r="E32" s="240" t="s">
        <v>105</v>
      </c>
      <c r="F32" s="240" t="s">
        <v>106</v>
      </c>
      <c r="G32" s="240" t="s">
        <v>107</v>
      </c>
      <c r="H32" s="240" t="s">
        <v>108</v>
      </c>
      <c r="I32" s="240" t="s">
        <v>109</v>
      </c>
      <c r="J32" s="240"/>
      <c r="K32" s="240"/>
      <c r="L32" s="240"/>
      <c r="M32" s="240"/>
      <c r="N32" s="240" t="s">
        <v>5</v>
      </c>
      <c r="O32" s="240"/>
      <c r="P32" s="240" t="s">
        <v>110</v>
      </c>
      <c r="Q32" s="240" t="s">
        <v>111</v>
      </c>
    </row>
    <row r="33" spans="2:17" customFormat="1" ht="47.15" customHeight="1" x14ac:dyDescent="0.35">
      <c r="B33" s="383"/>
      <c r="C33" s="240"/>
      <c r="D33" s="240"/>
      <c r="E33" s="240"/>
      <c r="F33" s="240"/>
      <c r="G33" s="240"/>
      <c r="H33" s="240"/>
      <c r="I33" s="240" t="s">
        <v>55</v>
      </c>
      <c r="J33" s="240" t="s">
        <v>112</v>
      </c>
      <c r="K33" s="240"/>
      <c r="L33" s="240"/>
      <c r="M33" s="240" t="s">
        <v>113</v>
      </c>
      <c r="N33" s="240" t="s">
        <v>114</v>
      </c>
      <c r="O33" s="240" t="s">
        <v>115</v>
      </c>
      <c r="P33" s="240"/>
      <c r="Q33" s="240"/>
    </row>
    <row r="34" spans="2:17" customFormat="1" ht="96" customHeight="1" x14ac:dyDescent="0.35">
      <c r="B34" s="384"/>
      <c r="C34" s="240"/>
      <c r="D34" s="240"/>
      <c r="E34" s="240"/>
      <c r="F34" s="240"/>
      <c r="G34" s="240"/>
      <c r="H34" s="240"/>
      <c r="I34" s="240"/>
      <c r="J34" s="3" t="s">
        <v>116</v>
      </c>
      <c r="K34" s="3" t="s">
        <v>117</v>
      </c>
      <c r="L34" s="3" t="s">
        <v>118</v>
      </c>
      <c r="M34" s="240"/>
      <c r="N34" s="240"/>
      <c r="O34" s="240"/>
      <c r="P34" s="240"/>
      <c r="Q34" s="240"/>
    </row>
    <row r="35" spans="2:17" customFormat="1" ht="15.5" x14ac:dyDescent="0.35">
      <c r="B35" s="4">
        <v>1</v>
      </c>
      <c r="C35" s="4">
        <v>2</v>
      </c>
      <c r="D35" s="4">
        <v>3</v>
      </c>
      <c r="E35" s="4">
        <v>4</v>
      </c>
      <c r="F35" s="4">
        <v>5</v>
      </c>
      <c r="G35" s="4">
        <v>6</v>
      </c>
      <c r="H35" s="4">
        <v>7</v>
      </c>
      <c r="I35" s="4">
        <v>8</v>
      </c>
      <c r="J35" s="4">
        <v>9</v>
      </c>
      <c r="K35" s="4">
        <v>10</v>
      </c>
      <c r="L35" s="4">
        <v>11</v>
      </c>
      <c r="M35" s="4">
        <v>12</v>
      </c>
      <c r="N35" s="4">
        <v>13</v>
      </c>
      <c r="O35" s="4">
        <v>14</v>
      </c>
      <c r="P35" s="4">
        <v>15</v>
      </c>
      <c r="Q35" s="4">
        <v>16</v>
      </c>
    </row>
    <row r="36" spans="2:17" s="100" customFormat="1" ht="25.5" customHeight="1" x14ac:dyDescent="0.35">
      <c r="B36" s="385" t="s">
        <v>471</v>
      </c>
      <c r="C36" s="349" t="s">
        <v>119</v>
      </c>
      <c r="D36" s="385" t="s">
        <v>134</v>
      </c>
      <c r="E36" s="385" t="s">
        <v>325</v>
      </c>
      <c r="F36" s="385" t="s">
        <v>120</v>
      </c>
      <c r="G36" s="385" t="s">
        <v>247</v>
      </c>
      <c r="H36" s="349" t="s">
        <v>121</v>
      </c>
      <c r="I36" s="351">
        <f>SUM(I40:I51)</f>
        <v>3882798.96</v>
      </c>
      <c r="J36" s="351">
        <f t="shared" ref="J36:M36" si="0">SUM(J40:J51)</f>
        <v>0</v>
      </c>
      <c r="K36" s="351">
        <f t="shared" si="0"/>
        <v>0</v>
      </c>
      <c r="L36" s="351">
        <f t="shared" si="0"/>
        <v>3300379.11</v>
      </c>
      <c r="M36" s="351">
        <f t="shared" si="0"/>
        <v>582419.85</v>
      </c>
      <c r="N36" s="385" t="s">
        <v>466</v>
      </c>
      <c r="O36" s="48">
        <f>O40+O44+O48</f>
        <v>3.23</v>
      </c>
      <c r="P36" s="372" t="s">
        <v>307</v>
      </c>
      <c r="Q36" s="372" t="s">
        <v>327</v>
      </c>
    </row>
    <row r="37" spans="2:17" s="100" customFormat="1" ht="25.5" customHeight="1" x14ac:dyDescent="0.35">
      <c r="B37" s="386"/>
      <c r="C37" s="350"/>
      <c r="D37" s="386"/>
      <c r="E37" s="386"/>
      <c r="F37" s="386"/>
      <c r="G37" s="386"/>
      <c r="H37" s="350"/>
      <c r="I37" s="352"/>
      <c r="J37" s="352"/>
      <c r="K37" s="352"/>
      <c r="L37" s="352"/>
      <c r="M37" s="352"/>
      <c r="N37" s="561"/>
      <c r="O37" s="49" t="s">
        <v>26</v>
      </c>
      <c r="P37" s="373"/>
      <c r="Q37" s="373"/>
    </row>
    <row r="38" spans="2:17" s="100" customFormat="1" ht="25.5" customHeight="1" x14ac:dyDescent="0.35">
      <c r="B38" s="386"/>
      <c r="C38" s="350"/>
      <c r="D38" s="386"/>
      <c r="E38" s="386"/>
      <c r="F38" s="386"/>
      <c r="G38" s="386"/>
      <c r="H38" s="350"/>
      <c r="I38" s="352"/>
      <c r="J38" s="352"/>
      <c r="K38" s="352"/>
      <c r="L38" s="352"/>
      <c r="M38" s="352"/>
      <c r="N38" s="385" t="s">
        <v>467</v>
      </c>
      <c r="O38" s="48">
        <f>O42+O46+O50</f>
        <v>20123</v>
      </c>
      <c r="P38" s="373"/>
      <c r="Q38" s="373"/>
    </row>
    <row r="39" spans="2:17" s="100" customFormat="1" ht="25.5" customHeight="1" x14ac:dyDescent="0.35">
      <c r="B39" s="386"/>
      <c r="C39" s="350"/>
      <c r="D39" s="386"/>
      <c r="E39" s="386"/>
      <c r="F39" s="386"/>
      <c r="G39" s="386"/>
      <c r="H39" s="350"/>
      <c r="I39" s="352"/>
      <c r="J39" s="352"/>
      <c r="K39" s="352"/>
      <c r="L39" s="352"/>
      <c r="M39" s="352"/>
      <c r="N39" s="561"/>
      <c r="O39" s="49" t="s">
        <v>26</v>
      </c>
      <c r="P39" s="373"/>
      <c r="Q39" s="373"/>
    </row>
    <row r="40" spans="2:17" s="101" customFormat="1" ht="25.5" customHeight="1" x14ac:dyDescent="0.35">
      <c r="B40" s="562" t="s">
        <v>472</v>
      </c>
      <c r="C40" s="565"/>
      <c r="D40" s="562" t="s">
        <v>258</v>
      </c>
      <c r="E40" s="562"/>
      <c r="F40" s="562"/>
      <c r="G40" s="562" t="s">
        <v>247</v>
      </c>
      <c r="H40" s="565"/>
      <c r="I40" s="500">
        <f>SUM(J40:M43)</f>
        <v>1700000</v>
      </c>
      <c r="J40" s="500">
        <v>0</v>
      </c>
      <c r="K40" s="500">
        <v>0</v>
      </c>
      <c r="L40" s="500">
        <v>1445000</v>
      </c>
      <c r="M40" s="500">
        <v>255000</v>
      </c>
      <c r="N40" s="562" t="s">
        <v>466</v>
      </c>
      <c r="O40" s="202">
        <v>2.4</v>
      </c>
      <c r="P40" s="539" t="s">
        <v>295</v>
      </c>
      <c r="Q40" s="539" t="s">
        <v>327</v>
      </c>
    </row>
    <row r="41" spans="2:17" s="101" customFormat="1" ht="25.5" customHeight="1" x14ac:dyDescent="0.35">
      <c r="B41" s="564"/>
      <c r="C41" s="566"/>
      <c r="D41" s="564"/>
      <c r="E41" s="564"/>
      <c r="F41" s="564"/>
      <c r="G41" s="564"/>
      <c r="H41" s="566"/>
      <c r="I41" s="501"/>
      <c r="J41" s="501"/>
      <c r="K41" s="501"/>
      <c r="L41" s="501"/>
      <c r="M41" s="501"/>
      <c r="N41" s="563"/>
      <c r="O41" s="174" t="s">
        <v>26</v>
      </c>
      <c r="P41" s="540"/>
      <c r="Q41" s="540"/>
    </row>
    <row r="42" spans="2:17" s="101" customFormat="1" ht="25.5" customHeight="1" x14ac:dyDescent="0.35">
      <c r="B42" s="564"/>
      <c r="C42" s="566"/>
      <c r="D42" s="564"/>
      <c r="E42" s="564"/>
      <c r="F42" s="564"/>
      <c r="G42" s="564"/>
      <c r="H42" s="566"/>
      <c r="I42" s="501"/>
      <c r="J42" s="501"/>
      <c r="K42" s="501"/>
      <c r="L42" s="501"/>
      <c r="M42" s="501"/>
      <c r="N42" s="562" t="s">
        <v>467</v>
      </c>
      <c r="O42" s="134">
        <v>9000</v>
      </c>
      <c r="P42" s="540"/>
      <c r="Q42" s="540"/>
    </row>
    <row r="43" spans="2:17" s="101" customFormat="1" ht="25.5" customHeight="1" x14ac:dyDescent="0.35">
      <c r="B43" s="564"/>
      <c r="C43" s="566"/>
      <c r="D43" s="564"/>
      <c r="E43" s="564"/>
      <c r="F43" s="564"/>
      <c r="G43" s="564"/>
      <c r="H43" s="566"/>
      <c r="I43" s="501"/>
      <c r="J43" s="501"/>
      <c r="K43" s="501"/>
      <c r="L43" s="501"/>
      <c r="M43" s="501"/>
      <c r="N43" s="563"/>
      <c r="O43" s="174" t="s">
        <v>26</v>
      </c>
      <c r="P43" s="540"/>
      <c r="Q43" s="540"/>
    </row>
    <row r="44" spans="2:17" s="101" customFormat="1" ht="25.5" customHeight="1" x14ac:dyDescent="0.35">
      <c r="B44" s="562" t="s">
        <v>473</v>
      </c>
      <c r="C44" s="565"/>
      <c r="D44" s="562" t="s">
        <v>254</v>
      </c>
      <c r="E44" s="562"/>
      <c r="F44" s="562"/>
      <c r="G44" s="562" t="s">
        <v>247</v>
      </c>
      <c r="H44" s="565"/>
      <c r="I44" s="500">
        <f>SUM(J44:M47)</f>
        <v>2000000</v>
      </c>
      <c r="J44" s="500">
        <v>0</v>
      </c>
      <c r="K44" s="500">
        <v>0</v>
      </c>
      <c r="L44" s="500">
        <v>1700000</v>
      </c>
      <c r="M44" s="500">
        <v>300000</v>
      </c>
      <c r="N44" s="562" t="s">
        <v>466</v>
      </c>
      <c r="O44" s="175">
        <v>0.57999999999999996</v>
      </c>
      <c r="P44" s="539" t="s">
        <v>630</v>
      </c>
      <c r="Q44" s="539" t="s">
        <v>327</v>
      </c>
    </row>
    <row r="45" spans="2:17" s="101" customFormat="1" ht="25.5" customHeight="1" x14ac:dyDescent="0.35">
      <c r="B45" s="564"/>
      <c r="C45" s="566"/>
      <c r="D45" s="564"/>
      <c r="E45" s="564"/>
      <c r="F45" s="564"/>
      <c r="G45" s="564"/>
      <c r="H45" s="566"/>
      <c r="I45" s="501"/>
      <c r="J45" s="501"/>
      <c r="K45" s="501"/>
      <c r="L45" s="501"/>
      <c r="M45" s="501"/>
      <c r="N45" s="563"/>
      <c r="O45" s="174" t="s">
        <v>26</v>
      </c>
      <c r="P45" s="540"/>
      <c r="Q45" s="540"/>
    </row>
    <row r="46" spans="2:17" s="101" customFormat="1" ht="25.5" customHeight="1" x14ac:dyDescent="0.35">
      <c r="B46" s="564"/>
      <c r="C46" s="566"/>
      <c r="D46" s="564"/>
      <c r="E46" s="564"/>
      <c r="F46" s="564"/>
      <c r="G46" s="564"/>
      <c r="H46" s="566"/>
      <c r="I46" s="501"/>
      <c r="J46" s="501"/>
      <c r="K46" s="501"/>
      <c r="L46" s="501"/>
      <c r="M46" s="501"/>
      <c r="N46" s="562" t="s">
        <v>467</v>
      </c>
      <c r="O46" s="134">
        <v>5116</v>
      </c>
      <c r="P46" s="540"/>
      <c r="Q46" s="540"/>
    </row>
    <row r="47" spans="2:17" s="101" customFormat="1" ht="25.5" customHeight="1" x14ac:dyDescent="0.35">
      <c r="B47" s="564"/>
      <c r="C47" s="566"/>
      <c r="D47" s="564"/>
      <c r="E47" s="564"/>
      <c r="F47" s="564"/>
      <c r="G47" s="564"/>
      <c r="H47" s="566"/>
      <c r="I47" s="501"/>
      <c r="J47" s="501"/>
      <c r="K47" s="501"/>
      <c r="L47" s="501"/>
      <c r="M47" s="501"/>
      <c r="N47" s="563"/>
      <c r="O47" s="174" t="s">
        <v>26</v>
      </c>
      <c r="P47" s="540"/>
      <c r="Q47" s="540"/>
    </row>
    <row r="48" spans="2:17" s="101" customFormat="1" ht="25.5" customHeight="1" x14ac:dyDescent="0.35">
      <c r="B48" s="562" t="s">
        <v>690</v>
      </c>
      <c r="C48" s="565"/>
      <c r="D48" s="562" t="s">
        <v>249</v>
      </c>
      <c r="E48" s="562"/>
      <c r="F48" s="562"/>
      <c r="G48" s="562" t="s">
        <v>247</v>
      </c>
      <c r="H48" s="565"/>
      <c r="I48" s="500">
        <f>SUM(J48:M51)</f>
        <v>182798.96</v>
      </c>
      <c r="J48" s="500">
        <v>0</v>
      </c>
      <c r="K48" s="500">
        <v>0</v>
      </c>
      <c r="L48" s="500">
        <v>155379.10999999999</v>
      </c>
      <c r="M48" s="500">
        <v>27419.85</v>
      </c>
      <c r="N48" s="562" t="s">
        <v>466</v>
      </c>
      <c r="O48" s="175">
        <v>0.25</v>
      </c>
      <c r="P48" s="539" t="s">
        <v>630</v>
      </c>
      <c r="Q48" s="539" t="s">
        <v>327</v>
      </c>
    </row>
    <row r="49" spans="2:17" s="101" customFormat="1" ht="25.5" customHeight="1" x14ac:dyDescent="0.35">
      <c r="B49" s="564"/>
      <c r="C49" s="566"/>
      <c r="D49" s="564"/>
      <c r="E49" s="564"/>
      <c r="F49" s="564"/>
      <c r="G49" s="564"/>
      <c r="H49" s="566"/>
      <c r="I49" s="501"/>
      <c r="J49" s="501"/>
      <c r="K49" s="501"/>
      <c r="L49" s="501"/>
      <c r="M49" s="501"/>
      <c r="N49" s="563"/>
      <c r="O49" s="174" t="s">
        <v>26</v>
      </c>
      <c r="P49" s="540"/>
      <c r="Q49" s="540"/>
    </row>
    <row r="50" spans="2:17" s="101" customFormat="1" ht="25.5" customHeight="1" x14ac:dyDescent="0.35">
      <c r="B50" s="564"/>
      <c r="C50" s="566"/>
      <c r="D50" s="564"/>
      <c r="E50" s="564"/>
      <c r="F50" s="564"/>
      <c r="G50" s="564"/>
      <c r="H50" s="566"/>
      <c r="I50" s="501"/>
      <c r="J50" s="501"/>
      <c r="K50" s="501"/>
      <c r="L50" s="501"/>
      <c r="M50" s="501"/>
      <c r="N50" s="562" t="s">
        <v>467</v>
      </c>
      <c r="O50" s="134">
        <v>6007</v>
      </c>
      <c r="P50" s="540"/>
      <c r="Q50" s="540"/>
    </row>
    <row r="51" spans="2:17" s="101" customFormat="1" ht="25.5" customHeight="1" x14ac:dyDescent="0.35">
      <c r="B51" s="564"/>
      <c r="C51" s="566"/>
      <c r="D51" s="564"/>
      <c r="E51" s="564"/>
      <c r="F51" s="564"/>
      <c r="G51" s="564"/>
      <c r="H51" s="566"/>
      <c r="I51" s="501"/>
      <c r="J51" s="501"/>
      <c r="K51" s="501"/>
      <c r="L51" s="501"/>
      <c r="M51" s="501"/>
      <c r="N51" s="563"/>
      <c r="O51" s="174" t="s">
        <v>26</v>
      </c>
      <c r="P51" s="540"/>
      <c r="Q51" s="540"/>
    </row>
    <row r="52" spans="2:17" s="100" customFormat="1" ht="15.5" x14ac:dyDescent="0.35">
      <c r="B52" s="554" t="s">
        <v>125</v>
      </c>
      <c r="C52" s="554"/>
      <c r="D52" s="554"/>
      <c r="E52" s="554"/>
      <c r="F52" s="554"/>
      <c r="G52" s="554"/>
      <c r="H52" s="554"/>
      <c r="I52" s="57">
        <f>I36</f>
        <v>3882798.96</v>
      </c>
      <c r="J52" s="57">
        <f t="shared" ref="J52:M52" si="1">J36</f>
        <v>0</v>
      </c>
      <c r="K52" s="57">
        <f t="shared" si="1"/>
        <v>0</v>
      </c>
      <c r="L52" s="57">
        <f t="shared" si="1"/>
        <v>3300379.11</v>
      </c>
      <c r="M52" s="57">
        <f t="shared" si="1"/>
        <v>582419.85</v>
      </c>
      <c r="N52" s="570"/>
      <c r="O52" s="570"/>
      <c r="P52" s="570"/>
      <c r="Q52" s="570"/>
    </row>
    <row r="54" spans="2:17" customFormat="1" ht="15" x14ac:dyDescent="0.35">
      <c r="B54" s="58" t="s">
        <v>368</v>
      </c>
      <c r="C54" s="58"/>
      <c r="D54" s="58"/>
      <c r="E54" s="58"/>
    </row>
    <row r="55" spans="2:17" customFormat="1" ht="48" customHeight="1" x14ac:dyDescent="0.35">
      <c r="B55" s="9" t="s">
        <v>2</v>
      </c>
      <c r="C55" s="240" t="s">
        <v>126</v>
      </c>
      <c r="D55" s="240"/>
      <c r="E55" s="240"/>
      <c r="F55" s="241" t="s">
        <v>127</v>
      </c>
      <c r="G55" s="241"/>
      <c r="H55" s="241"/>
      <c r="I55" s="241"/>
      <c r="J55" s="240" t="s">
        <v>128</v>
      </c>
      <c r="K55" s="241"/>
      <c r="L55" s="241"/>
      <c r="M55" s="241"/>
    </row>
    <row r="56" spans="2:17" customFormat="1" ht="15.5" x14ac:dyDescent="0.35">
      <c r="B56" s="4">
        <v>1</v>
      </c>
      <c r="C56" s="326">
        <v>2</v>
      </c>
      <c r="D56" s="326"/>
      <c r="E56" s="326"/>
      <c r="F56" s="326">
        <v>3</v>
      </c>
      <c r="G56" s="326"/>
      <c r="H56" s="326"/>
      <c r="I56" s="326"/>
      <c r="J56" s="326">
        <v>4</v>
      </c>
      <c r="K56" s="326"/>
      <c r="L56" s="326"/>
      <c r="M56" s="326"/>
    </row>
    <row r="57" spans="2:17" customFormat="1" ht="16.5" customHeight="1" x14ac:dyDescent="0.35">
      <c r="B57" s="8"/>
      <c r="C57" s="362"/>
      <c r="D57" s="362"/>
      <c r="E57" s="362"/>
      <c r="F57" s="364"/>
      <c r="G57" s="364"/>
      <c r="H57" s="364"/>
      <c r="I57" s="364"/>
      <c r="J57" s="364"/>
      <c r="K57" s="364"/>
      <c r="L57" s="364"/>
      <c r="M57" s="364"/>
    </row>
    <row r="58" spans="2:17" customFormat="1" x14ac:dyDescent="0.35"/>
    <row r="59" spans="2:17" customFormat="1" ht="15" x14ac:dyDescent="0.35">
      <c r="B59" s="58" t="s">
        <v>369</v>
      </c>
      <c r="C59" s="58"/>
      <c r="D59" s="58"/>
      <c r="E59" s="58"/>
      <c r="F59" s="58"/>
    </row>
    <row r="60" spans="2:17" customFormat="1" ht="33.65" customHeight="1" x14ac:dyDescent="0.35">
      <c r="B60" s="9" t="s">
        <v>2</v>
      </c>
      <c r="C60" s="241" t="s">
        <v>129</v>
      </c>
      <c r="D60" s="241"/>
      <c r="E60" s="241"/>
      <c r="F60" s="241" t="s">
        <v>127</v>
      </c>
      <c r="G60" s="241"/>
      <c r="H60" s="241"/>
      <c r="I60" s="241"/>
      <c r="J60" s="240" t="s">
        <v>130</v>
      </c>
      <c r="K60" s="241"/>
      <c r="L60" s="241"/>
      <c r="M60" s="241"/>
    </row>
    <row r="61" spans="2:17" customFormat="1" ht="15.5" x14ac:dyDescent="0.35">
      <c r="B61" s="4">
        <v>1</v>
      </c>
      <c r="C61" s="326">
        <v>2</v>
      </c>
      <c r="D61" s="326"/>
      <c r="E61" s="326"/>
      <c r="F61" s="326">
        <v>3</v>
      </c>
      <c r="G61" s="326"/>
      <c r="H61" s="326"/>
      <c r="I61" s="326"/>
      <c r="J61" s="326">
        <v>4</v>
      </c>
      <c r="K61" s="326"/>
      <c r="L61" s="326"/>
      <c r="M61" s="326"/>
    </row>
    <row r="62" spans="2:17" customFormat="1" ht="18" customHeight="1" x14ac:dyDescent="0.35">
      <c r="B62" s="8"/>
      <c r="C62" s="362"/>
      <c r="D62" s="362"/>
      <c r="E62" s="362"/>
      <c r="F62" s="364"/>
      <c r="G62" s="364"/>
      <c r="H62" s="364"/>
      <c r="I62" s="364"/>
      <c r="J62" s="364"/>
      <c r="K62" s="364"/>
      <c r="L62" s="364"/>
      <c r="M62" s="364"/>
    </row>
    <row r="63" spans="2:17" customFormat="1" x14ac:dyDescent="0.35"/>
    <row r="64" spans="2:17" customFormat="1" ht="15" x14ac:dyDescent="0.35">
      <c r="B64" s="365" t="s">
        <v>312</v>
      </c>
      <c r="C64" s="365"/>
      <c r="D64" s="365"/>
    </row>
    <row r="65" spans="1:17" customFormat="1" ht="38.65" customHeight="1" x14ac:dyDescent="0.35">
      <c r="B65" s="9" t="s">
        <v>2</v>
      </c>
      <c r="C65" s="240" t="s">
        <v>131</v>
      </c>
      <c r="D65" s="240"/>
      <c r="E65" s="240"/>
      <c r="F65" s="353" t="s">
        <v>132</v>
      </c>
      <c r="G65" s="354"/>
      <c r="H65" s="354"/>
      <c r="I65" s="354"/>
      <c r="J65" s="354"/>
      <c r="K65" s="354"/>
      <c r="L65" s="354"/>
      <c r="M65" s="355"/>
    </row>
    <row r="66" spans="1:17" customFormat="1" ht="15.5" x14ac:dyDescent="0.35">
      <c r="B66" s="4">
        <v>1</v>
      </c>
      <c r="C66" s="326">
        <v>2</v>
      </c>
      <c r="D66" s="326"/>
      <c r="E66" s="326"/>
      <c r="F66" s="356">
        <v>3</v>
      </c>
      <c r="G66" s="357"/>
      <c r="H66" s="357"/>
      <c r="I66" s="357"/>
      <c r="J66" s="357"/>
      <c r="K66" s="357"/>
      <c r="L66" s="357"/>
      <c r="M66" s="358"/>
    </row>
    <row r="67" spans="1:17" customFormat="1" ht="39" customHeight="1" x14ac:dyDescent="0.35">
      <c r="B67" s="8"/>
      <c r="C67" s="542"/>
      <c r="D67" s="542"/>
      <c r="E67" s="542"/>
      <c r="F67" s="617" t="s">
        <v>691</v>
      </c>
      <c r="G67" s="618"/>
      <c r="H67" s="618"/>
      <c r="I67" s="618"/>
      <c r="J67" s="618"/>
      <c r="K67" s="618"/>
      <c r="L67" s="618"/>
      <c r="M67" s="619"/>
    </row>
    <row r="68" spans="1:17" customFormat="1" x14ac:dyDescent="0.35"/>
    <row r="69" spans="1:17" customFormat="1" ht="15" x14ac:dyDescent="0.35">
      <c r="B69" s="365" t="s">
        <v>313</v>
      </c>
      <c r="C69" s="365"/>
      <c r="D69" s="365"/>
      <c r="E69" s="365"/>
      <c r="F69" s="365"/>
      <c r="G69" s="365"/>
    </row>
    <row r="70" spans="1:17" customFormat="1" ht="15.65" customHeight="1" x14ac:dyDescent="0.35">
      <c r="B70" s="9" t="s">
        <v>2</v>
      </c>
      <c r="C70" s="353" t="s">
        <v>133</v>
      </c>
      <c r="D70" s="354"/>
      <c r="E70" s="354"/>
      <c r="F70" s="354"/>
      <c r="G70" s="354"/>
      <c r="H70" s="354"/>
      <c r="I70" s="354"/>
      <c r="J70" s="354"/>
      <c r="K70" s="354"/>
      <c r="L70" s="354"/>
      <c r="M70" s="355"/>
    </row>
    <row r="71" spans="1:17" customFormat="1" ht="15.5" x14ac:dyDescent="0.35">
      <c r="B71" s="4">
        <v>1</v>
      </c>
      <c r="C71" s="356">
        <v>2</v>
      </c>
      <c r="D71" s="357"/>
      <c r="E71" s="357"/>
      <c r="F71" s="357"/>
      <c r="G71" s="357"/>
      <c r="H71" s="357"/>
      <c r="I71" s="357"/>
      <c r="J71" s="357"/>
      <c r="K71" s="357"/>
      <c r="L71" s="357"/>
      <c r="M71" s="358"/>
    </row>
    <row r="72" spans="1:17" customFormat="1" ht="15.5" x14ac:dyDescent="0.35">
      <c r="B72" s="8"/>
      <c r="C72" s="359"/>
      <c r="D72" s="360"/>
      <c r="E72" s="360"/>
      <c r="F72" s="360"/>
      <c r="G72" s="360"/>
      <c r="H72" s="360"/>
      <c r="I72" s="360"/>
      <c r="J72" s="360"/>
      <c r="K72" s="360"/>
      <c r="L72" s="360"/>
      <c r="M72" s="361"/>
    </row>
    <row r="75" spans="1:17" ht="19.5" customHeight="1" x14ac:dyDescent="0.35">
      <c r="A75" s="82">
        <v>165</v>
      </c>
      <c r="B75" s="616" t="s">
        <v>470</v>
      </c>
      <c r="C75" s="616"/>
      <c r="D75" s="616"/>
      <c r="E75" s="616"/>
      <c r="F75" s="616"/>
      <c r="G75" s="616"/>
      <c r="H75" s="616"/>
      <c r="I75" s="616"/>
      <c r="J75" s="616"/>
      <c r="K75" s="616"/>
      <c r="L75" s="616"/>
      <c r="M75" s="616"/>
      <c r="N75" s="616"/>
      <c r="O75" s="616"/>
      <c r="P75" s="616"/>
      <c r="Q75" s="616"/>
    </row>
  </sheetData>
  <mergeCells count="166">
    <mergeCell ref="B2:Q2"/>
    <mergeCell ref="B5:H5"/>
    <mergeCell ref="B6:B7"/>
    <mergeCell ref="C6:D7"/>
    <mergeCell ref="E6:G7"/>
    <mergeCell ref="H6:J7"/>
    <mergeCell ref="K6:N6"/>
    <mergeCell ref="K7:M7"/>
    <mergeCell ref="K10:M10"/>
    <mergeCell ref="B13:G13"/>
    <mergeCell ref="B14:E14"/>
    <mergeCell ref="F14:H14"/>
    <mergeCell ref="B15:E15"/>
    <mergeCell ref="F15:H15"/>
    <mergeCell ref="C8:D8"/>
    <mergeCell ref="E8:G8"/>
    <mergeCell ref="H8:J8"/>
    <mergeCell ref="K8:M8"/>
    <mergeCell ref="B9:B10"/>
    <mergeCell ref="C9:D10"/>
    <mergeCell ref="E9:G10"/>
    <mergeCell ref="H9:J9"/>
    <mergeCell ref="K9:M9"/>
    <mergeCell ref="H10:J10"/>
    <mergeCell ref="B19:E19"/>
    <mergeCell ref="F19:H19"/>
    <mergeCell ref="B20:E20"/>
    <mergeCell ref="F20:H20"/>
    <mergeCell ref="B21:E21"/>
    <mergeCell ref="F21:H21"/>
    <mergeCell ref="B16:E16"/>
    <mergeCell ref="F16:H16"/>
    <mergeCell ref="B17:E17"/>
    <mergeCell ref="F17:H17"/>
    <mergeCell ref="B18:E18"/>
    <mergeCell ref="F18:H18"/>
    <mergeCell ref="B25:E25"/>
    <mergeCell ref="F25:H25"/>
    <mergeCell ref="B26:E26"/>
    <mergeCell ref="F26:H26"/>
    <mergeCell ref="B27:E27"/>
    <mergeCell ref="F27:H27"/>
    <mergeCell ref="B22:E22"/>
    <mergeCell ref="F22:H22"/>
    <mergeCell ref="B23:E23"/>
    <mergeCell ref="F23:H23"/>
    <mergeCell ref="B24:E24"/>
    <mergeCell ref="F24:H24"/>
    <mergeCell ref="J33:L33"/>
    <mergeCell ref="M33:M34"/>
    <mergeCell ref="N33:N34"/>
    <mergeCell ref="B28:E28"/>
    <mergeCell ref="F28:H28"/>
    <mergeCell ref="B29:E29"/>
    <mergeCell ref="F29:H29"/>
    <mergeCell ref="B31:H31"/>
    <mergeCell ref="B32:B34"/>
    <mergeCell ref="C32:C34"/>
    <mergeCell ref="D32:D34"/>
    <mergeCell ref="E32:E34"/>
    <mergeCell ref="F32:F34"/>
    <mergeCell ref="K36:K39"/>
    <mergeCell ref="L36:L39"/>
    <mergeCell ref="M36:M39"/>
    <mergeCell ref="N36:N37"/>
    <mergeCell ref="P36:P39"/>
    <mergeCell ref="Q36:Q39"/>
    <mergeCell ref="N38:N39"/>
    <mergeCell ref="O33:O34"/>
    <mergeCell ref="B36:B39"/>
    <mergeCell ref="C36:C39"/>
    <mergeCell ref="D36:D39"/>
    <mergeCell ref="E36:E39"/>
    <mergeCell ref="F36:F39"/>
    <mergeCell ref="G36:G39"/>
    <mergeCell ref="H36:H39"/>
    <mergeCell ref="I36:I39"/>
    <mergeCell ref="J36:J39"/>
    <mergeCell ref="G32:G34"/>
    <mergeCell ref="H32:H34"/>
    <mergeCell ref="I32:M32"/>
    <mergeCell ref="N32:O32"/>
    <mergeCell ref="P32:P34"/>
    <mergeCell ref="Q32:Q34"/>
    <mergeCell ref="I33:I34"/>
    <mergeCell ref="N40:N41"/>
    <mergeCell ref="P40:P43"/>
    <mergeCell ref="Q40:Q43"/>
    <mergeCell ref="N42:N43"/>
    <mergeCell ref="B48:B51"/>
    <mergeCell ref="C48:C51"/>
    <mergeCell ref="D48:D51"/>
    <mergeCell ref="E48:E51"/>
    <mergeCell ref="F48:F51"/>
    <mergeCell ref="G48:G51"/>
    <mergeCell ref="H40:H43"/>
    <mergeCell ref="I40:I43"/>
    <mergeCell ref="J40:J43"/>
    <mergeCell ref="K40:K43"/>
    <mergeCell ref="L40:L43"/>
    <mergeCell ref="M40:M43"/>
    <mergeCell ref="B40:B43"/>
    <mergeCell ref="C40:C43"/>
    <mergeCell ref="D40:D43"/>
    <mergeCell ref="E40:E43"/>
    <mergeCell ref="F40:F43"/>
    <mergeCell ref="G40:G43"/>
    <mergeCell ref="Q48:Q51"/>
    <mergeCell ref="N50:N51"/>
    <mergeCell ref="B52:H52"/>
    <mergeCell ref="N52:Q52"/>
    <mergeCell ref="H48:H51"/>
    <mergeCell ref="I48:I51"/>
    <mergeCell ref="J48:J51"/>
    <mergeCell ref="K48:K51"/>
    <mergeCell ref="L48:L51"/>
    <mergeCell ref="M48:M51"/>
    <mergeCell ref="J60:M60"/>
    <mergeCell ref="C55:E55"/>
    <mergeCell ref="F55:I55"/>
    <mergeCell ref="J55:M55"/>
    <mergeCell ref="C56:E56"/>
    <mergeCell ref="F56:I56"/>
    <mergeCell ref="J56:M56"/>
    <mergeCell ref="N48:N49"/>
    <mergeCell ref="P48:P51"/>
    <mergeCell ref="B69:G69"/>
    <mergeCell ref="C70:M70"/>
    <mergeCell ref="C71:M71"/>
    <mergeCell ref="C72:M72"/>
    <mergeCell ref="B75:Q75"/>
    <mergeCell ref="G3:H3"/>
    <mergeCell ref="B64:D64"/>
    <mergeCell ref="C65:E65"/>
    <mergeCell ref="F65:M65"/>
    <mergeCell ref="C66:E66"/>
    <mergeCell ref="F66:M66"/>
    <mergeCell ref="C67:E67"/>
    <mergeCell ref="F67:M67"/>
    <mergeCell ref="C61:E61"/>
    <mergeCell ref="F61:I61"/>
    <mergeCell ref="J61:M61"/>
    <mergeCell ref="C62:E62"/>
    <mergeCell ref="F62:I62"/>
    <mergeCell ref="J62:M62"/>
    <mergeCell ref="C57:E57"/>
    <mergeCell ref="F57:I57"/>
    <mergeCell ref="J57:M57"/>
    <mergeCell ref="C60:E60"/>
    <mergeCell ref="F60:I60"/>
    <mergeCell ref="K44:K47"/>
    <mergeCell ref="L44:L47"/>
    <mergeCell ref="M44:M47"/>
    <mergeCell ref="N44:N45"/>
    <mergeCell ref="P44:P47"/>
    <mergeCell ref="Q44:Q47"/>
    <mergeCell ref="N46:N47"/>
    <mergeCell ref="B44:B47"/>
    <mergeCell ref="C44:C47"/>
    <mergeCell ref="D44:D47"/>
    <mergeCell ref="E44:E47"/>
    <mergeCell ref="F44:F47"/>
    <mergeCell ref="G44:G47"/>
    <mergeCell ref="H44:H47"/>
    <mergeCell ref="I44:I47"/>
    <mergeCell ref="J44:J47"/>
  </mergeCells>
  <conditionalFormatting sqref="M36:M39">
    <cfRule type="cellIs" dxfId="13" priority="3" operator="lessThan">
      <formula>$I$36*0.15</formula>
    </cfRule>
  </conditionalFormatting>
  <conditionalFormatting sqref="M40:M43">
    <cfRule type="cellIs" dxfId="12" priority="2" operator="lessThan">
      <formula>$I$40*0.15</formula>
    </cfRule>
  </conditionalFormatting>
  <conditionalFormatting sqref="M44:M51">
    <cfRule type="cellIs" dxfId="11" priority="1" operator="lessThan">
      <formula>$I$48*0.15</formula>
    </cfRule>
  </conditionalFormatting>
  <conditionalFormatting sqref="M53:M55">
    <cfRule type="cellIs" dxfId="10" priority="4" operator="lessThan">
      <formula>#REF!*0.15</formula>
    </cfRule>
  </conditionalFormatting>
  <hyperlinks>
    <hyperlink ref="B75:Q75" r:id="rId1" display="Patvirtintose Lietuvos Respublikos Aplinkos apsaugos ministro 2023 m. lapkričio 3 d. įsakymu Nr. D1-361 „Dėl regioninės pažangos priemonės 02-001-06-08-02 (RE) „Plėtoti žaliąją infrastruktūrą urbanizuotoje aplinkoje“ finansavimo gairių patvirtinimo“." xr:uid="{AF4B61A1-A8ED-49F2-8A78-B0FDC304ACDB}"/>
  </hyperlinks>
  <printOptions horizontalCentered="1"/>
  <pageMargins left="0.31496062992125984" right="0.11811023622047245" top="0.74803149606299213" bottom="0.15748031496062992" header="0.31496062992125984" footer="0.11811023622047245"/>
  <pageSetup paperSize="9" scale="48" fitToHeight="0" orientation="landscape" horizontalDpi="300" verticalDpi="300" r:id="rId2"/>
  <headerFooter scaleWithDoc="0"/>
  <extLst>
    <ext xmlns:x14="http://schemas.microsoft.com/office/spreadsheetml/2009/9/main" uri="{CCE6A557-97BC-4b89-ADB6-D9C93CAAB3DF}">
      <x14:dataValidations xmlns:xm="http://schemas.microsoft.com/office/excel/2006/main" count="2">
        <x14:dataValidation type="list" allowBlank="1" showInputMessage="1" showErrorMessage="1" xr:uid="{573BE3E5-308A-4272-AA6A-B96B8F090939}">
          <x14:formula1>
            <xm:f>Rodikliai!$F$3:$F$6</xm:f>
          </x14:formula1>
          <xm:sqref>N52:N55</xm:sqref>
        </x14:dataValidation>
        <x14:dataValidation type="list" allowBlank="1" showInputMessage="1" showErrorMessage="1" xr:uid="{48BEFFF4-0D3E-448E-93B9-7245186E30ED}">
          <x14:formula1>
            <xm:f>Rodikliai!$J$3:$J$4</xm:f>
          </x14:formula1>
          <xm:sqref>N36:N51</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3E36E-3C86-4163-919D-3B17E97811B5}">
  <sheetPr>
    <pageSetUpPr fitToPage="1"/>
  </sheetPr>
  <dimension ref="A1:Q75"/>
  <sheetViews>
    <sheetView topLeftCell="A34" zoomScale="70" zoomScaleNormal="70" workbookViewId="0">
      <selection activeCell="B52" sqref="B52:H52"/>
    </sheetView>
  </sheetViews>
  <sheetFormatPr defaultRowHeight="14.5" x14ac:dyDescent="0.35"/>
  <cols>
    <col min="2" max="2" width="22.7265625" customWidth="1"/>
    <col min="3" max="3" width="12.7265625" customWidth="1"/>
    <col min="4" max="4" width="22.26953125" customWidth="1"/>
    <col min="5" max="5" width="12.26953125" customWidth="1"/>
    <col min="6" max="6" width="20.26953125" customWidth="1"/>
    <col min="7" max="7" width="21.54296875" customWidth="1"/>
    <col min="8" max="8" width="18.26953125" customWidth="1"/>
    <col min="9" max="9" width="15.54296875" customWidth="1"/>
    <col min="10" max="10" width="10.54296875" customWidth="1"/>
    <col min="11" max="11" width="14.54296875" customWidth="1"/>
    <col min="12" max="12" width="17.26953125" customWidth="1"/>
    <col min="13" max="13" width="14.26953125" customWidth="1"/>
    <col min="14" max="14" width="44.54296875" customWidth="1"/>
    <col min="15" max="15" width="12.453125" customWidth="1"/>
    <col min="16" max="17" width="14.453125" customWidth="1"/>
  </cols>
  <sheetData>
    <row r="1" spans="2:17" ht="15.5" x14ac:dyDescent="0.35">
      <c r="B1" s="7"/>
      <c r="C1" s="7"/>
      <c r="D1" s="7"/>
      <c r="E1" s="7"/>
      <c r="F1" s="7"/>
      <c r="G1" s="7"/>
      <c r="H1" s="7"/>
      <c r="I1" s="7"/>
      <c r="J1" s="7"/>
      <c r="K1" s="7"/>
      <c r="L1" s="7"/>
      <c r="M1" s="7"/>
      <c r="N1" s="7"/>
      <c r="O1" s="7"/>
      <c r="P1" s="7"/>
      <c r="Q1" s="7"/>
    </row>
    <row r="2" spans="2:17" ht="15.5" x14ac:dyDescent="0.35">
      <c r="B2" s="295" t="s">
        <v>568</v>
      </c>
      <c r="C2" s="295"/>
      <c r="D2" s="295"/>
      <c r="E2" s="295"/>
      <c r="F2" s="295"/>
      <c r="G2" s="295"/>
      <c r="H2" s="295"/>
      <c r="I2" s="295"/>
      <c r="J2" s="295"/>
      <c r="K2" s="295"/>
      <c r="L2" s="295"/>
      <c r="M2" s="295"/>
      <c r="N2" s="295"/>
      <c r="O2" s="295"/>
      <c r="P2" s="295"/>
      <c r="Q2" s="295"/>
    </row>
    <row r="3" spans="2:17" ht="15.65" customHeight="1" x14ac:dyDescent="0.35">
      <c r="B3" s="295" t="s">
        <v>567</v>
      </c>
      <c r="C3" s="295"/>
      <c r="D3" s="295"/>
      <c r="E3" s="295"/>
      <c r="F3" s="295"/>
      <c r="G3" s="295"/>
      <c r="H3" s="295"/>
      <c r="I3" s="295"/>
      <c r="J3" s="295"/>
      <c r="K3" s="295"/>
      <c r="L3" s="295"/>
      <c r="M3" s="295"/>
      <c r="N3" s="295"/>
      <c r="O3" s="295"/>
      <c r="P3" s="295"/>
      <c r="Q3" s="295"/>
    </row>
    <row r="4" spans="2:17" ht="15.5" x14ac:dyDescent="0.35">
      <c r="B4" s="6"/>
      <c r="C4" s="6"/>
      <c r="D4" s="6"/>
      <c r="E4" s="6"/>
      <c r="F4" s="6"/>
      <c r="G4" s="6"/>
      <c r="H4" s="6"/>
      <c r="I4" s="6"/>
      <c r="J4" s="6"/>
      <c r="K4" s="6"/>
      <c r="L4" s="6"/>
      <c r="M4" s="6"/>
      <c r="N4" s="6"/>
      <c r="O4" s="6"/>
      <c r="P4" s="6"/>
      <c r="Q4" s="6"/>
    </row>
    <row r="5" spans="2:17" ht="15.5" x14ac:dyDescent="0.35">
      <c r="B5" s="239" t="s">
        <v>395</v>
      </c>
      <c r="C5" s="239"/>
      <c r="D5" s="239"/>
      <c r="E5" s="239"/>
      <c r="F5" s="239"/>
      <c r="G5" s="239"/>
      <c r="H5" s="239"/>
      <c r="I5" s="7"/>
      <c r="J5" s="7"/>
      <c r="K5" s="7"/>
      <c r="L5" s="7"/>
      <c r="M5" s="7"/>
      <c r="N5" s="7"/>
      <c r="O5" s="7"/>
      <c r="P5" s="7"/>
      <c r="Q5" s="7"/>
    </row>
    <row r="6" spans="2:17" ht="21.65" customHeight="1" x14ac:dyDescent="0.35">
      <c r="B6" s="241" t="s">
        <v>2</v>
      </c>
      <c r="C6" s="241" t="s">
        <v>71</v>
      </c>
      <c r="D6" s="241"/>
      <c r="E6" s="240" t="s">
        <v>72</v>
      </c>
      <c r="F6" s="240"/>
      <c r="G6" s="240"/>
      <c r="H6" s="240" t="s">
        <v>73</v>
      </c>
      <c r="I6" s="240"/>
      <c r="J6" s="240"/>
      <c r="K6" s="241" t="s">
        <v>74</v>
      </c>
      <c r="L6" s="241"/>
      <c r="M6" s="241"/>
      <c r="N6" s="241"/>
    </row>
    <row r="7" spans="2:17" ht="34.4" customHeight="1" x14ac:dyDescent="0.35">
      <c r="B7" s="241"/>
      <c r="C7" s="241"/>
      <c r="D7" s="241"/>
      <c r="E7" s="240"/>
      <c r="F7" s="240"/>
      <c r="G7" s="240"/>
      <c r="H7" s="240"/>
      <c r="I7" s="240"/>
      <c r="J7" s="240"/>
      <c r="K7" s="240" t="s">
        <v>75</v>
      </c>
      <c r="L7" s="240"/>
      <c r="M7" s="240"/>
      <c r="N7" s="3" t="s">
        <v>76</v>
      </c>
      <c r="O7" s="1"/>
      <c r="P7" s="1"/>
      <c r="Q7" s="1"/>
    </row>
    <row r="8" spans="2:17" ht="15.5" x14ac:dyDescent="0.35">
      <c r="B8" s="4">
        <v>1</v>
      </c>
      <c r="C8" s="326">
        <v>2</v>
      </c>
      <c r="D8" s="326"/>
      <c r="E8" s="326">
        <v>3</v>
      </c>
      <c r="F8" s="326"/>
      <c r="G8" s="326"/>
      <c r="H8" s="326">
        <v>4</v>
      </c>
      <c r="I8" s="326"/>
      <c r="J8" s="326"/>
      <c r="K8" s="326">
        <v>5</v>
      </c>
      <c r="L8" s="326"/>
      <c r="M8" s="326"/>
      <c r="N8" s="4">
        <v>6</v>
      </c>
    </row>
    <row r="9" spans="2:17" ht="15.5" x14ac:dyDescent="0.35">
      <c r="B9" s="332" t="s">
        <v>14</v>
      </c>
      <c r="C9" s="320" t="s">
        <v>569</v>
      </c>
      <c r="D9" s="322"/>
      <c r="E9" s="320" t="s">
        <v>38</v>
      </c>
      <c r="F9" s="321"/>
      <c r="G9" s="322"/>
      <c r="H9" s="453">
        <v>0</v>
      </c>
      <c r="I9" s="426"/>
      <c r="J9" s="426"/>
      <c r="K9" s="453">
        <v>0</v>
      </c>
      <c r="L9" s="426"/>
      <c r="M9" s="426"/>
      <c r="N9" s="16">
        <f>O36</f>
        <v>3297</v>
      </c>
    </row>
    <row r="10" spans="2:17" ht="31.15" customHeight="1" x14ac:dyDescent="0.35">
      <c r="B10" s="333"/>
      <c r="C10" s="323"/>
      <c r="D10" s="325"/>
      <c r="E10" s="323"/>
      <c r="F10" s="324"/>
      <c r="G10" s="325"/>
      <c r="H10" s="438" t="s">
        <v>21</v>
      </c>
      <c r="I10" s="439"/>
      <c r="J10" s="440"/>
      <c r="K10" s="438" t="s">
        <v>25</v>
      </c>
      <c r="L10" s="439"/>
      <c r="M10" s="440"/>
      <c r="N10" s="12" t="str">
        <f>O37</f>
        <v>(2029)</v>
      </c>
    </row>
    <row r="13" spans="2:17" ht="15.5" x14ac:dyDescent="0.35">
      <c r="B13" s="239" t="s">
        <v>396</v>
      </c>
      <c r="C13" s="239"/>
      <c r="D13" s="239"/>
      <c r="E13" s="239"/>
      <c r="F13" s="239"/>
      <c r="G13" s="239"/>
    </row>
    <row r="14" spans="2:17" ht="15.5" x14ac:dyDescent="0.35">
      <c r="B14" s="388" t="s">
        <v>86</v>
      </c>
      <c r="C14" s="388"/>
      <c r="D14" s="388"/>
      <c r="E14" s="388"/>
      <c r="F14" s="388" t="s">
        <v>87</v>
      </c>
      <c r="G14" s="388"/>
      <c r="H14" s="388"/>
    </row>
    <row r="15" spans="2:17" ht="15.5" x14ac:dyDescent="0.35">
      <c r="B15" s="389">
        <v>1</v>
      </c>
      <c r="C15" s="389"/>
      <c r="D15" s="389"/>
      <c r="E15" s="389"/>
      <c r="F15" s="389">
        <v>2</v>
      </c>
      <c r="G15" s="389"/>
      <c r="H15" s="389"/>
    </row>
    <row r="16" spans="2:17" ht="15.5" x14ac:dyDescent="0.35">
      <c r="B16" s="390" t="s">
        <v>88</v>
      </c>
      <c r="C16" s="390"/>
      <c r="D16" s="390"/>
      <c r="E16" s="390"/>
      <c r="F16" s="392">
        <f>F17+F19+F21+F23</f>
        <v>3672638</v>
      </c>
      <c r="G16" s="392"/>
      <c r="H16" s="392"/>
    </row>
    <row r="17" spans="2:17" ht="15.5" x14ac:dyDescent="0.35">
      <c r="B17" s="390" t="s">
        <v>89</v>
      </c>
      <c r="C17" s="390"/>
      <c r="D17" s="390"/>
      <c r="E17" s="390"/>
      <c r="F17" s="391">
        <f>F18</f>
        <v>0</v>
      </c>
      <c r="G17" s="391"/>
      <c r="H17" s="391"/>
    </row>
    <row r="18" spans="2:17" ht="15.5" x14ac:dyDescent="0.35">
      <c r="B18" s="387" t="s">
        <v>90</v>
      </c>
      <c r="C18" s="387"/>
      <c r="D18" s="387"/>
      <c r="E18" s="387"/>
      <c r="F18" s="391">
        <f>J52</f>
        <v>0</v>
      </c>
      <c r="G18" s="391"/>
      <c r="H18" s="391"/>
    </row>
    <row r="19" spans="2:17" ht="31.4" customHeight="1" x14ac:dyDescent="0.35">
      <c r="B19" s="390" t="s">
        <v>91</v>
      </c>
      <c r="C19" s="390"/>
      <c r="D19" s="390"/>
      <c r="E19" s="390"/>
      <c r="F19" s="391">
        <f>F20</f>
        <v>0</v>
      </c>
      <c r="G19" s="391"/>
      <c r="H19" s="391"/>
    </row>
    <row r="20" spans="2:17" ht="15.5" x14ac:dyDescent="0.35">
      <c r="B20" s="387" t="s">
        <v>92</v>
      </c>
      <c r="C20" s="387"/>
      <c r="D20" s="387"/>
      <c r="E20" s="387"/>
      <c r="F20" s="391">
        <f>K52</f>
        <v>0</v>
      </c>
      <c r="G20" s="391"/>
      <c r="H20" s="391"/>
    </row>
    <row r="21" spans="2:17" ht="15.5" x14ac:dyDescent="0.35">
      <c r="B21" s="390" t="s">
        <v>93</v>
      </c>
      <c r="C21" s="390"/>
      <c r="D21" s="390"/>
      <c r="E21" s="390"/>
      <c r="F21" s="392">
        <f>F22</f>
        <v>3672638</v>
      </c>
      <c r="G21" s="392"/>
      <c r="H21" s="392"/>
    </row>
    <row r="22" spans="2:17" ht="15.5" x14ac:dyDescent="0.35">
      <c r="B22" s="387" t="s">
        <v>94</v>
      </c>
      <c r="C22" s="387"/>
      <c r="D22" s="387"/>
      <c r="E22" s="387"/>
      <c r="F22" s="391">
        <f>L52</f>
        <v>3672638</v>
      </c>
      <c r="G22" s="391"/>
      <c r="H22" s="391"/>
    </row>
    <row r="23" spans="2:17" ht="15.5" x14ac:dyDescent="0.35">
      <c r="B23" s="390" t="s">
        <v>95</v>
      </c>
      <c r="C23" s="390"/>
      <c r="D23" s="390"/>
      <c r="E23" s="390"/>
      <c r="F23" s="391">
        <f>F24</f>
        <v>0</v>
      </c>
      <c r="G23" s="391"/>
      <c r="H23" s="391"/>
    </row>
    <row r="24" spans="2:17" ht="15.5" x14ac:dyDescent="0.35">
      <c r="B24" s="387" t="s">
        <v>96</v>
      </c>
      <c r="C24" s="387"/>
      <c r="D24" s="387"/>
      <c r="E24" s="387"/>
      <c r="F24" s="391">
        <v>0</v>
      </c>
      <c r="G24" s="391"/>
      <c r="H24" s="391"/>
    </row>
    <row r="25" spans="2:17" ht="15.5" x14ac:dyDescent="0.35">
      <c r="B25" s="390" t="s">
        <v>97</v>
      </c>
      <c r="C25" s="390"/>
      <c r="D25" s="390"/>
      <c r="E25" s="390"/>
      <c r="F25" s="392">
        <f>SUM(F26:H28)</f>
        <v>648114</v>
      </c>
      <c r="G25" s="392"/>
      <c r="H25" s="392"/>
    </row>
    <row r="26" spans="2:17" ht="15.5" x14ac:dyDescent="0.35">
      <c r="B26" s="387" t="s">
        <v>98</v>
      </c>
      <c r="C26" s="387"/>
      <c r="D26" s="387"/>
      <c r="E26" s="387"/>
      <c r="F26" s="391">
        <f>M52</f>
        <v>648114</v>
      </c>
      <c r="G26" s="391"/>
      <c r="H26" s="391"/>
    </row>
    <row r="27" spans="2:17" ht="15.5" x14ac:dyDescent="0.35">
      <c r="B27" s="387" t="s">
        <v>99</v>
      </c>
      <c r="C27" s="387"/>
      <c r="D27" s="387"/>
      <c r="E27" s="387"/>
      <c r="F27" s="391">
        <v>0</v>
      </c>
      <c r="G27" s="391"/>
      <c r="H27" s="391"/>
    </row>
    <row r="28" spans="2:17" ht="15.5" x14ac:dyDescent="0.35">
      <c r="B28" s="387" t="s">
        <v>100</v>
      </c>
      <c r="C28" s="387"/>
      <c r="D28" s="387"/>
      <c r="E28" s="387"/>
      <c r="F28" s="391">
        <v>0</v>
      </c>
      <c r="G28" s="391"/>
      <c r="H28" s="391"/>
    </row>
    <row r="29" spans="2:17" ht="15.5" x14ac:dyDescent="0.35">
      <c r="B29" s="390" t="s">
        <v>101</v>
      </c>
      <c r="C29" s="390"/>
      <c r="D29" s="390"/>
      <c r="E29" s="390"/>
      <c r="F29" s="392">
        <f>F16+F25</f>
        <v>4320752</v>
      </c>
      <c r="G29" s="392"/>
      <c r="H29" s="392"/>
    </row>
    <row r="30" spans="2:17" x14ac:dyDescent="0.35">
      <c r="F30" s="15"/>
      <c r="G30" s="15"/>
      <c r="H30" s="15"/>
    </row>
    <row r="31" spans="2:17" ht="15.5" x14ac:dyDescent="0.35">
      <c r="B31" s="239" t="s">
        <v>397</v>
      </c>
      <c r="C31" s="239"/>
      <c r="D31" s="239"/>
      <c r="E31" s="239"/>
      <c r="F31" s="239"/>
      <c r="G31" s="239"/>
      <c r="H31" s="239"/>
    </row>
    <row r="32" spans="2:17" ht="16.399999999999999" customHeight="1" x14ac:dyDescent="0.35">
      <c r="B32" s="382" t="s">
        <v>102</v>
      </c>
      <c r="C32" s="240" t="s">
        <v>103</v>
      </c>
      <c r="D32" s="240" t="s">
        <v>104</v>
      </c>
      <c r="E32" s="240" t="s">
        <v>105</v>
      </c>
      <c r="F32" s="240" t="s">
        <v>106</v>
      </c>
      <c r="G32" s="240" t="s">
        <v>107</v>
      </c>
      <c r="H32" s="240" t="s">
        <v>108</v>
      </c>
      <c r="I32" s="240" t="s">
        <v>109</v>
      </c>
      <c r="J32" s="240"/>
      <c r="K32" s="240"/>
      <c r="L32" s="240"/>
      <c r="M32" s="240"/>
      <c r="N32" s="240" t="s">
        <v>5</v>
      </c>
      <c r="O32" s="240"/>
      <c r="P32" s="240" t="s">
        <v>110</v>
      </c>
      <c r="Q32" s="240" t="s">
        <v>111</v>
      </c>
    </row>
    <row r="33" spans="2:17" ht="47.15" customHeight="1" x14ac:dyDescent="0.35">
      <c r="B33" s="383"/>
      <c r="C33" s="240"/>
      <c r="D33" s="240"/>
      <c r="E33" s="240"/>
      <c r="F33" s="240"/>
      <c r="G33" s="240"/>
      <c r="H33" s="240"/>
      <c r="I33" s="240" t="s">
        <v>55</v>
      </c>
      <c r="J33" s="240" t="s">
        <v>112</v>
      </c>
      <c r="K33" s="240"/>
      <c r="L33" s="240"/>
      <c r="M33" s="240" t="s">
        <v>113</v>
      </c>
      <c r="N33" s="240" t="s">
        <v>114</v>
      </c>
      <c r="O33" s="240" t="s">
        <v>115</v>
      </c>
      <c r="P33" s="240"/>
      <c r="Q33" s="240"/>
    </row>
    <row r="34" spans="2:17" ht="96" customHeight="1" x14ac:dyDescent="0.35">
      <c r="B34" s="384"/>
      <c r="C34" s="240"/>
      <c r="D34" s="240"/>
      <c r="E34" s="240"/>
      <c r="F34" s="240"/>
      <c r="G34" s="240"/>
      <c r="H34" s="240"/>
      <c r="I34" s="240"/>
      <c r="J34" s="3" t="s">
        <v>116</v>
      </c>
      <c r="K34" s="3" t="s">
        <v>117</v>
      </c>
      <c r="L34" s="3" t="s">
        <v>118</v>
      </c>
      <c r="M34" s="240"/>
      <c r="N34" s="240"/>
      <c r="O34" s="240"/>
      <c r="P34" s="240"/>
      <c r="Q34" s="240"/>
    </row>
    <row r="35" spans="2:17" ht="15.5" x14ac:dyDescent="0.35">
      <c r="B35" s="4">
        <v>1</v>
      </c>
      <c r="C35" s="4">
        <v>2</v>
      </c>
      <c r="D35" s="4">
        <v>3</v>
      </c>
      <c r="E35" s="4">
        <v>4</v>
      </c>
      <c r="F35" s="4">
        <v>5</v>
      </c>
      <c r="G35" s="4">
        <v>6</v>
      </c>
      <c r="H35" s="4">
        <v>7</v>
      </c>
      <c r="I35" s="4">
        <v>8</v>
      </c>
      <c r="J35" s="4">
        <v>9</v>
      </c>
      <c r="K35" s="4">
        <v>10</v>
      </c>
      <c r="L35" s="4">
        <v>11</v>
      </c>
      <c r="M35" s="4">
        <v>12</v>
      </c>
      <c r="N35" s="4">
        <v>13</v>
      </c>
      <c r="O35" s="4">
        <v>14</v>
      </c>
      <c r="P35" s="4">
        <v>15</v>
      </c>
      <c r="Q35" s="4">
        <v>16</v>
      </c>
    </row>
    <row r="36" spans="2:17" s="56" customFormat="1" ht="25.5" customHeight="1" x14ac:dyDescent="0.35">
      <c r="B36" s="334" t="s">
        <v>573</v>
      </c>
      <c r="C36" s="347" t="s">
        <v>119</v>
      </c>
      <c r="D36" s="334" t="s">
        <v>134</v>
      </c>
      <c r="E36" s="334" t="s">
        <v>692</v>
      </c>
      <c r="F36" s="334" t="s">
        <v>120</v>
      </c>
      <c r="G36" s="334" t="s">
        <v>247</v>
      </c>
      <c r="H36" s="347" t="s">
        <v>121</v>
      </c>
      <c r="I36" s="344">
        <f>SUM(I40:I51)</f>
        <v>4320752</v>
      </c>
      <c r="J36" s="344">
        <f t="shared" ref="J36:M36" si="0">SUM(J40:J51)</f>
        <v>0</v>
      </c>
      <c r="K36" s="344">
        <f t="shared" si="0"/>
        <v>0</v>
      </c>
      <c r="L36" s="344">
        <f t="shared" si="0"/>
        <v>3672638</v>
      </c>
      <c r="M36" s="344">
        <f t="shared" si="0"/>
        <v>648114</v>
      </c>
      <c r="N36" s="334" t="s">
        <v>571</v>
      </c>
      <c r="O36" s="60">
        <f>O40+O44+O48</f>
        <v>3297</v>
      </c>
      <c r="P36" s="338" t="s">
        <v>462</v>
      </c>
      <c r="Q36" s="338" t="s">
        <v>327</v>
      </c>
    </row>
    <row r="37" spans="2:17" s="56" customFormat="1" ht="37.5" customHeight="1" x14ac:dyDescent="0.35">
      <c r="B37" s="336"/>
      <c r="C37" s="348"/>
      <c r="D37" s="336"/>
      <c r="E37" s="336"/>
      <c r="F37" s="336"/>
      <c r="G37" s="336"/>
      <c r="H37" s="348"/>
      <c r="I37" s="345"/>
      <c r="J37" s="345"/>
      <c r="K37" s="345"/>
      <c r="L37" s="345"/>
      <c r="M37" s="345"/>
      <c r="N37" s="335"/>
      <c r="O37" s="52" t="s">
        <v>26</v>
      </c>
      <c r="P37" s="339"/>
      <c r="Q37" s="339"/>
    </row>
    <row r="38" spans="2:17" s="56" customFormat="1" ht="25.5" customHeight="1" x14ac:dyDescent="0.35">
      <c r="B38" s="336"/>
      <c r="C38" s="348"/>
      <c r="D38" s="336"/>
      <c r="E38" s="336"/>
      <c r="F38" s="336"/>
      <c r="G38" s="336"/>
      <c r="H38" s="348"/>
      <c r="I38" s="345"/>
      <c r="J38" s="345"/>
      <c r="K38" s="345"/>
      <c r="L38" s="345"/>
      <c r="M38" s="345"/>
      <c r="N38" s="334" t="s">
        <v>572</v>
      </c>
      <c r="O38" s="60">
        <f>O42+O46+O50</f>
        <v>3795</v>
      </c>
      <c r="P38" s="339"/>
      <c r="Q38" s="339"/>
    </row>
    <row r="39" spans="2:17" s="56" customFormat="1" ht="35.65" customHeight="1" x14ac:dyDescent="0.35">
      <c r="B39" s="336"/>
      <c r="C39" s="348"/>
      <c r="D39" s="336"/>
      <c r="E39" s="336"/>
      <c r="F39" s="336"/>
      <c r="G39" s="336"/>
      <c r="H39" s="348"/>
      <c r="I39" s="345"/>
      <c r="J39" s="345"/>
      <c r="K39" s="345"/>
      <c r="L39" s="345"/>
      <c r="M39" s="345"/>
      <c r="N39" s="335"/>
      <c r="O39" s="52" t="s">
        <v>26</v>
      </c>
      <c r="P39" s="339"/>
      <c r="Q39" s="339"/>
    </row>
    <row r="40" spans="2:17" s="59" customFormat="1" ht="25.5" customHeight="1" x14ac:dyDescent="0.35">
      <c r="B40" s="245" t="s">
        <v>574</v>
      </c>
      <c r="C40" s="302"/>
      <c r="D40" s="245" t="s">
        <v>254</v>
      </c>
      <c r="E40" s="245" t="s">
        <v>576</v>
      </c>
      <c r="F40" s="245"/>
      <c r="G40" s="245" t="s">
        <v>247</v>
      </c>
      <c r="H40" s="302"/>
      <c r="I40" s="471">
        <f>SUM(J40:M43)</f>
        <v>3923522</v>
      </c>
      <c r="J40" s="471">
        <v>0</v>
      </c>
      <c r="K40" s="471">
        <v>0</v>
      </c>
      <c r="L40" s="471">
        <v>3334993</v>
      </c>
      <c r="M40" s="471">
        <v>588529</v>
      </c>
      <c r="N40" s="245" t="s">
        <v>571</v>
      </c>
      <c r="O40" s="29">
        <v>2024</v>
      </c>
      <c r="P40" s="426" t="s">
        <v>295</v>
      </c>
      <c r="Q40" s="426" t="s">
        <v>428</v>
      </c>
    </row>
    <row r="41" spans="2:17" s="59" customFormat="1" ht="36.4" customHeight="1" x14ac:dyDescent="0.35">
      <c r="B41" s="246"/>
      <c r="C41" s="303"/>
      <c r="D41" s="246"/>
      <c r="E41" s="246"/>
      <c r="F41" s="246"/>
      <c r="G41" s="246"/>
      <c r="H41" s="303"/>
      <c r="I41" s="472"/>
      <c r="J41" s="472"/>
      <c r="K41" s="472"/>
      <c r="L41" s="472"/>
      <c r="M41" s="472"/>
      <c r="N41" s="247"/>
      <c r="O41" s="12" t="s">
        <v>122</v>
      </c>
      <c r="P41" s="427"/>
      <c r="Q41" s="427"/>
    </row>
    <row r="42" spans="2:17" s="59" customFormat="1" ht="25.5" customHeight="1" x14ac:dyDescent="0.35">
      <c r="B42" s="246"/>
      <c r="C42" s="303"/>
      <c r="D42" s="246"/>
      <c r="E42" s="246"/>
      <c r="F42" s="246"/>
      <c r="G42" s="246"/>
      <c r="H42" s="303"/>
      <c r="I42" s="472"/>
      <c r="J42" s="472"/>
      <c r="K42" s="472"/>
      <c r="L42" s="472"/>
      <c r="M42" s="472"/>
      <c r="N42" s="245" t="s">
        <v>572</v>
      </c>
      <c r="O42" s="29">
        <v>2526</v>
      </c>
      <c r="P42" s="427"/>
      <c r="Q42" s="427"/>
    </row>
    <row r="43" spans="2:17" s="59" customFormat="1" ht="25.5" customHeight="1" x14ac:dyDescent="0.35">
      <c r="B43" s="246"/>
      <c r="C43" s="303"/>
      <c r="D43" s="246"/>
      <c r="E43" s="246"/>
      <c r="F43" s="246"/>
      <c r="G43" s="246"/>
      <c r="H43" s="303"/>
      <c r="I43" s="472"/>
      <c r="J43" s="472"/>
      <c r="K43" s="472"/>
      <c r="L43" s="472"/>
      <c r="M43" s="472"/>
      <c r="N43" s="247"/>
      <c r="O43" s="12" t="s">
        <v>122</v>
      </c>
      <c r="P43" s="427"/>
      <c r="Q43" s="427"/>
    </row>
    <row r="44" spans="2:17" s="59" customFormat="1" ht="25.5" customHeight="1" x14ac:dyDescent="0.35">
      <c r="B44" s="245" t="s">
        <v>575</v>
      </c>
      <c r="C44" s="302"/>
      <c r="D44" s="245" t="s">
        <v>261</v>
      </c>
      <c r="E44" s="245" t="s">
        <v>577</v>
      </c>
      <c r="F44" s="245"/>
      <c r="G44" s="245" t="s">
        <v>247</v>
      </c>
      <c r="H44" s="302"/>
      <c r="I44" s="471">
        <f>SUM(J44:M47)</f>
        <v>58730</v>
      </c>
      <c r="J44" s="471">
        <v>0</v>
      </c>
      <c r="K44" s="471">
        <v>0</v>
      </c>
      <c r="L44" s="471">
        <v>49920</v>
      </c>
      <c r="M44" s="471">
        <v>8810</v>
      </c>
      <c r="N44" s="245" t="s">
        <v>571</v>
      </c>
      <c r="O44" s="29">
        <v>5</v>
      </c>
      <c r="P44" s="426" t="s">
        <v>462</v>
      </c>
      <c r="Q44" s="426" t="s">
        <v>295</v>
      </c>
    </row>
    <row r="45" spans="2:17" s="59" customFormat="1" ht="38.65" customHeight="1" x14ac:dyDescent="0.35">
      <c r="B45" s="246"/>
      <c r="C45" s="303"/>
      <c r="D45" s="246"/>
      <c r="E45" s="246"/>
      <c r="F45" s="246"/>
      <c r="G45" s="246"/>
      <c r="H45" s="303"/>
      <c r="I45" s="472"/>
      <c r="J45" s="472"/>
      <c r="K45" s="472"/>
      <c r="L45" s="472"/>
      <c r="M45" s="472"/>
      <c r="N45" s="247"/>
      <c r="O45" s="12" t="s">
        <v>19</v>
      </c>
      <c r="P45" s="427"/>
      <c r="Q45" s="427"/>
    </row>
    <row r="46" spans="2:17" s="59" customFormat="1" ht="25.5" customHeight="1" x14ac:dyDescent="0.35">
      <c r="B46" s="246"/>
      <c r="C46" s="303"/>
      <c r="D46" s="246"/>
      <c r="E46" s="246"/>
      <c r="F46" s="246"/>
      <c r="G46" s="246"/>
      <c r="H46" s="303"/>
      <c r="I46" s="472"/>
      <c r="J46" s="472"/>
      <c r="K46" s="472"/>
      <c r="L46" s="472"/>
      <c r="M46" s="472"/>
      <c r="N46" s="245" t="s">
        <v>572</v>
      </c>
      <c r="O46" s="29">
        <v>5</v>
      </c>
      <c r="P46" s="427"/>
      <c r="Q46" s="427"/>
    </row>
    <row r="47" spans="2:17" s="59" customFormat="1" ht="25.5" customHeight="1" x14ac:dyDescent="0.35">
      <c r="B47" s="246"/>
      <c r="C47" s="303"/>
      <c r="D47" s="246"/>
      <c r="E47" s="246"/>
      <c r="F47" s="246"/>
      <c r="G47" s="246"/>
      <c r="H47" s="303"/>
      <c r="I47" s="472"/>
      <c r="J47" s="472"/>
      <c r="K47" s="472"/>
      <c r="L47" s="472"/>
      <c r="M47" s="472"/>
      <c r="N47" s="247"/>
      <c r="O47" s="12" t="s">
        <v>19</v>
      </c>
      <c r="P47" s="427"/>
      <c r="Q47" s="427"/>
    </row>
    <row r="48" spans="2:17" s="59" customFormat="1" ht="25.5" customHeight="1" x14ac:dyDescent="0.35">
      <c r="B48" s="245" t="s">
        <v>714</v>
      </c>
      <c r="C48" s="302"/>
      <c r="D48" s="245" t="s">
        <v>258</v>
      </c>
      <c r="E48" s="245" t="s">
        <v>578</v>
      </c>
      <c r="F48" s="245"/>
      <c r="G48" s="245" t="s">
        <v>247</v>
      </c>
      <c r="H48" s="302"/>
      <c r="I48" s="471">
        <f>SUM(J48:M51)</f>
        <v>338500</v>
      </c>
      <c r="J48" s="471">
        <v>0</v>
      </c>
      <c r="K48" s="471">
        <v>0</v>
      </c>
      <c r="L48" s="471">
        <v>287725</v>
      </c>
      <c r="M48" s="471">
        <v>50775</v>
      </c>
      <c r="N48" s="245" t="s">
        <v>571</v>
      </c>
      <c r="O48" s="29">
        <v>1268</v>
      </c>
      <c r="P48" s="426" t="s">
        <v>462</v>
      </c>
      <c r="Q48" s="426" t="s">
        <v>293</v>
      </c>
    </row>
    <row r="49" spans="2:17" s="59" customFormat="1" ht="40.9" customHeight="1" x14ac:dyDescent="0.35">
      <c r="B49" s="246"/>
      <c r="C49" s="303"/>
      <c r="D49" s="246"/>
      <c r="E49" s="246"/>
      <c r="F49" s="246"/>
      <c r="G49" s="246"/>
      <c r="H49" s="303"/>
      <c r="I49" s="472"/>
      <c r="J49" s="472"/>
      <c r="K49" s="472"/>
      <c r="L49" s="472"/>
      <c r="M49" s="472"/>
      <c r="N49" s="247"/>
      <c r="O49" s="12" t="s">
        <v>26</v>
      </c>
      <c r="P49" s="427"/>
      <c r="Q49" s="427"/>
    </row>
    <row r="50" spans="2:17" s="59" customFormat="1" ht="25.5" customHeight="1" x14ac:dyDescent="0.35">
      <c r="B50" s="246"/>
      <c r="C50" s="303"/>
      <c r="D50" s="246"/>
      <c r="E50" s="246"/>
      <c r="F50" s="246"/>
      <c r="G50" s="246"/>
      <c r="H50" s="303"/>
      <c r="I50" s="472"/>
      <c r="J50" s="472"/>
      <c r="K50" s="472"/>
      <c r="L50" s="472"/>
      <c r="M50" s="472"/>
      <c r="N50" s="245" t="s">
        <v>572</v>
      </c>
      <c r="O50" s="29">
        <v>1264</v>
      </c>
      <c r="P50" s="427"/>
      <c r="Q50" s="427"/>
    </row>
    <row r="51" spans="2:17" s="59" customFormat="1" ht="25.5" customHeight="1" x14ac:dyDescent="0.35">
      <c r="B51" s="246"/>
      <c r="C51" s="303"/>
      <c r="D51" s="246"/>
      <c r="E51" s="246"/>
      <c r="F51" s="246"/>
      <c r="G51" s="246"/>
      <c r="H51" s="303"/>
      <c r="I51" s="472"/>
      <c r="J51" s="472"/>
      <c r="K51" s="472"/>
      <c r="L51" s="472"/>
      <c r="M51" s="472"/>
      <c r="N51" s="247"/>
      <c r="O51" s="12" t="s">
        <v>26</v>
      </c>
      <c r="P51" s="427"/>
      <c r="Q51" s="427"/>
    </row>
    <row r="52" spans="2:17" s="56" customFormat="1" ht="15.5" x14ac:dyDescent="0.35">
      <c r="B52" s="554" t="s">
        <v>125</v>
      </c>
      <c r="C52" s="554"/>
      <c r="D52" s="554"/>
      <c r="E52" s="554"/>
      <c r="F52" s="554"/>
      <c r="G52" s="554"/>
      <c r="H52" s="554"/>
      <c r="I52" s="57">
        <f>I36</f>
        <v>4320752</v>
      </c>
      <c r="J52" s="57">
        <f t="shared" ref="J52:M52" si="1">J36</f>
        <v>0</v>
      </c>
      <c r="K52" s="57">
        <f t="shared" si="1"/>
        <v>0</v>
      </c>
      <c r="L52" s="57">
        <f t="shared" si="1"/>
        <v>3672638</v>
      </c>
      <c r="M52" s="57">
        <f t="shared" si="1"/>
        <v>648114</v>
      </c>
      <c r="N52" s="570"/>
      <c r="O52" s="570"/>
      <c r="P52" s="570"/>
      <c r="Q52" s="570"/>
    </row>
    <row r="53" spans="2:17" s="56" customFormat="1" ht="15.5" x14ac:dyDescent="0.35">
      <c r="B53" s="18"/>
      <c r="C53" s="18"/>
      <c r="D53" s="18"/>
      <c r="E53" s="18"/>
      <c r="F53" s="18"/>
      <c r="G53" s="18"/>
      <c r="H53" s="18"/>
      <c r="I53" s="103"/>
      <c r="J53" s="103"/>
      <c r="K53" s="103"/>
      <c r="L53" s="103"/>
      <c r="M53" s="103"/>
      <c r="N53" s="104"/>
      <c r="O53" s="104"/>
      <c r="P53" s="104"/>
      <c r="Q53" s="104"/>
    </row>
    <row r="54" spans="2:17" ht="15" x14ac:dyDescent="0.35">
      <c r="B54" s="58" t="s">
        <v>368</v>
      </c>
      <c r="C54" s="58"/>
      <c r="D54" s="58"/>
      <c r="E54" s="58"/>
    </row>
    <row r="55" spans="2:17" ht="48" customHeight="1" x14ac:dyDescent="0.35">
      <c r="B55" s="9" t="s">
        <v>2</v>
      </c>
      <c r="C55" s="240" t="s">
        <v>126</v>
      </c>
      <c r="D55" s="240"/>
      <c r="E55" s="240"/>
      <c r="F55" s="241" t="s">
        <v>127</v>
      </c>
      <c r="G55" s="241"/>
      <c r="H55" s="241"/>
      <c r="I55" s="241"/>
      <c r="J55" s="240" t="s">
        <v>128</v>
      </c>
      <c r="K55" s="241"/>
      <c r="L55" s="241"/>
      <c r="M55" s="241"/>
    </row>
    <row r="56" spans="2:17" ht="15.5" x14ac:dyDescent="0.35">
      <c r="B56" s="4">
        <v>1</v>
      </c>
      <c r="C56" s="326">
        <v>2</v>
      </c>
      <c r="D56" s="326"/>
      <c r="E56" s="326"/>
      <c r="F56" s="326">
        <v>3</v>
      </c>
      <c r="G56" s="326"/>
      <c r="H56" s="326"/>
      <c r="I56" s="326"/>
      <c r="J56" s="326">
        <v>4</v>
      </c>
      <c r="K56" s="326"/>
      <c r="L56" s="326"/>
      <c r="M56" s="326"/>
    </row>
    <row r="57" spans="2:17" ht="31.5" customHeight="1" x14ac:dyDescent="0.35">
      <c r="B57" s="8"/>
      <c r="C57" s="362" t="s">
        <v>372</v>
      </c>
      <c r="D57" s="362"/>
      <c r="E57" s="362"/>
      <c r="F57" s="364"/>
      <c r="G57" s="364"/>
      <c r="H57" s="364"/>
      <c r="I57" s="364"/>
      <c r="J57" s="364"/>
      <c r="K57" s="364"/>
      <c r="L57" s="364"/>
      <c r="M57" s="364"/>
    </row>
    <row r="59" spans="2:17" ht="15" x14ac:dyDescent="0.35">
      <c r="B59" s="58" t="s">
        <v>369</v>
      </c>
      <c r="C59" s="58"/>
      <c r="D59" s="58"/>
      <c r="E59" s="58"/>
      <c r="F59" s="58"/>
    </row>
    <row r="60" spans="2:17" ht="33.65" customHeight="1" x14ac:dyDescent="0.35">
      <c r="B60" s="9" t="s">
        <v>2</v>
      </c>
      <c r="C60" s="241" t="s">
        <v>129</v>
      </c>
      <c r="D60" s="241"/>
      <c r="E60" s="241"/>
      <c r="F60" s="241" t="s">
        <v>127</v>
      </c>
      <c r="G60" s="241"/>
      <c r="H60" s="241"/>
      <c r="I60" s="241"/>
      <c r="J60" s="240" t="s">
        <v>130</v>
      </c>
      <c r="K60" s="241"/>
      <c r="L60" s="241"/>
      <c r="M60" s="241"/>
    </row>
    <row r="61" spans="2:17" ht="15.5" x14ac:dyDescent="0.35">
      <c r="B61" s="4">
        <v>1</v>
      </c>
      <c r="C61" s="326">
        <v>2</v>
      </c>
      <c r="D61" s="326"/>
      <c r="E61" s="326"/>
      <c r="F61" s="326">
        <v>3</v>
      </c>
      <c r="G61" s="326"/>
      <c r="H61" s="326"/>
      <c r="I61" s="326"/>
      <c r="J61" s="326">
        <v>4</v>
      </c>
      <c r="K61" s="326"/>
      <c r="L61" s="326"/>
      <c r="M61" s="326"/>
    </row>
    <row r="62" spans="2:17" ht="49.9" customHeight="1" x14ac:dyDescent="0.35">
      <c r="B62" s="8"/>
      <c r="C62" s="362" t="s">
        <v>686</v>
      </c>
      <c r="D62" s="362"/>
      <c r="E62" s="362"/>
      <c r="F62" s="364"/>
      <c r="G62" s="364"/>
      <c r="H62" s="364"/>
      <c r="I62" s="364"/>
      <c r="J62" s="364"/>
      <c r="K62" s="364"/>
      <c r="L62" s="364"/>
      <c r="M62" s="364"/>
    </row>
    <row r="64" spans="2:17" ht="15" x14ac:dyDescent="0.35">
      <c r="B64" s="365" t="s">
        <v>312</v>
      </c>
      <c r="C64" s="365"/>
      <c r="D64" s="365"/>
    </row>
    <row r="65" spans="1:17" ht="38.65" customHeight="1" x14ac:dyDescent="0.35">
      <c r="B65" s="9" t="s">
        <v>2</v>
      </c>
      <c r="C65" s="240" t="s">
        <v>131</v>
      </c>
      <c r="D65" s="240"/>
      <c r="E65" s="240"/>
      <c r="F65" s="353" t="s">
        <v>132</v>
      </c>
      <c r="G65" s="354"/>
      <c r="H65" s="354"/>
      <c r="I65" s="354"/>
      <c r="J65" s="354"/>
      <c r="K65" s="354"/>
      <c r="L65" s="354"/>
      <c r="M65" s="355"/>
    </row>
    <row r="66" spans="1:17" ht="15.5" x14ac:dyDescent="0.35">
      <c r="B66" s="4">
        <v>1</v>
      </c>
      <c r="C66" s="326">
        <v>2</v>
      </c>
      <c r="D66" s="326"/>
      <c r="E66" s="326"/>
      <c r="F66" s="356">
        <v>3</v>
      </c>
      <c r="G66" s="357"/>
      <c r="H66" s="357"/>
      <c r="I66" s="357"/>
      <c r="J66" s="357"/>
      <c r="K66" s="357"/>
      <c r="L66" s="357"/>
      <c r="M66" s="358"/>
    </row>
    <row r="67" spans="1:17" ht="49.5" customHeight="1" x14ac:dyDescent="0.35">
      <c r="B67" s="8" t="s">
        <v>14</v>
      </c>
      <c r="C67" s="542" t="s">
        <v>580</v>
      </c>
      <c r="D67" s="542"/>
      <c r="E67" s="542"/>
      <c r="F67" s="620" t="s">
        <v>581</v>
      </c>
      <c r="G67" s="621"/>
      <c r="H67" s="621"/>
      <c r="I67" s="621"/>
      <c r="J67" s="621"/>
      <c r="K67" s="621"/>
      <c r="L67" s="621"/>
      <c r="M67" s="622"/>
    </row>
    <row r="69" spans="1:17" ht="15" x14ac:dyDescent="0.35">
      <c r="B69" s="365" t="s">
        <v>313</v>
      </c>
      <c r="C69" s="365"/>
      <c r="D69" s="365"/>
      <c r="E69" s="365"/>
      <c r="F69" s="365"/>
      <c r="G69" s="365"/>
    </row>
    <row r="70" spans="1:17" ht="15.65" customHeight="1" x14ac:dyDescent="0.35">
      <c r="B70" s="9" t="s">
        <v>2</v>
      </c>
      <c r="C70" s="353" t="s">
        <v>133</v>
      </c>
      <c r="D70" s="354"/>
      <c r="E70" s="354"/>
      <c r="F70" s="354"/>
      <c r="G70" s="354"/>
      <c r="H70" s="354"/>
      <c r="I70" s="354"/>
      <c r="J70" s="354"/>
      <c r="K70" s="354"/>
      <c r="L70" s="354"/>
      <c r="M70" s="355"/>
    </row>
    <row r="71" spans="1:17" ht="15.5" x14ac:dyDescent="0.35">
      <c r="B71" s="4">
        <v>1</v>
      </c>
      <c r="C71" s="356">
        <v>2</v>
      </c>
      <c r="D71" s="357"/>
      <c r="E71" s="357"/>
      <c r="F71" s="357"/>
      <c r="G71" s="357"/>
      <c r="H71" s="357"/>
      <c r="I71" s="357"/>
      <c r="J71" s="357"/>
      <c r="K71" s="357"/>
      <c r="L71" s="357"/>
      <c r="M71" s="358"/>
    </row>
    <row r="72" spans="1:17" ht="15.5" x14ac:dyDescent="0.35">
      <c r="B72" s="8"/>
      <c r="C72" s="359" t="s">
        <v>314</v>
      </c>
      <c r="D72" s="360"/>
      <c r="E72" s="360"/>
      <c r="F72" s="360"/>
      <c r="G72" s="360"/>
      <c r="H72" s="360"/>
      <c r="I72" s="360"/>
      <c r="J72" s="360"/>
      <c r="K72" s="360"/>
      <c r="L72" s="360"/>
      <c r="M72" s="361"/>
    </row>
    <row r="74" spans="1:17" s="56" customFormat="1" ht="16.5" x14ac:dyDescent="0.35">
      <c r="A74" s="106">
        <v>166</v>
      </c>
      <c r="B74" s="105" t="s">
        <v>579</v>
      </c>
      <c r="C74" s="18"/>
      <c r="D74" s="18"/>
      <c r="E74" s="18"/>
      <c r="F74" s="18"/>
      <c r="G74" s="18"/>
      <c r="H74" s="18"/>
      <c r="I74" s="103"/>
      <c r="J74" s="103"/>
      <c r="K74" s="103"/>
      <c r="L74" s="103"/>
      <c r="M74" s="103"/>
      <c r="N74" s="104"/>
      <c r="O74" s="104"/>
      <c r="P74" s="104"/>
      <c r="Q74" s="104"/>
    </row>
    <row r="75" spans="1:17" ht="19.5" customHeight="1" x14ac:dyDescent="0.35">
      <c r="A75" s="70"/>
      <c r="B75" s="544"/>
      <c r="C75" s="544"/>
      <c r="D75" s="544"/>
      <c r="E75" s="544"/>
      <c r="F75" s="544"/>
      <c r="G75" s="544"/>
      <c r="H75" s="544"/>
      <c r="I75" s="544"/>
      <c r="J75" s="544"/>
      <c r="K75" s="544"/>
      <c r="L75" s="544"/>
      <c r="M75" s="544"/>
      <c r="N75" s="544"/>
      <c r="O75" s="544"/>
      <c r="P75" s="544"/>
      <c r="Q75" s="544"/>
    </row>
  </sheetData>
  <mergeCells count="166">
    <mergeCell ref="B2:Q2"/>
    <mergeCell ref="B5:H5"/>
    <mergeCell ref="B6:B7"/>
    <mergeCell ref="C6:D7"/>
    <mergeCell ref="E6:G7"/>
    <mergeCell ref="H6:J7"/>
    <mergeCell ref="K6:N6"/>
    <mergeCell ref="K7:M7"/>
    <mergeCell ref="K10:M10"/>
    <mergeCell ref="B13:G13"/>
    <mergeCell ref="B14:E14"/>
    <mergeCell ref="F14:H14"/>
    <mergeCell ref="B15:E15"/>
    <mergeCell ref="F15:H15"/>
    <mergeCell ref="C8:D8"/>
    <mergeCell ref="E8:G8"/>
    <mergeCell ref="H8:J8"/>
    <mergeCell ref="K8:M8"/>
    <mergeCell ref="B9:B10"/>
    <mergeCell ref="C9:D10"/>
    <mergeCell ref="E9:G10"/>
    <mergeCell ref="H9:J9"/>
    <mergeCell ref="K9:M9"/>
    <mergeCell ref="H10:J10"/>
    <mergeCell ref="B19:E19"/>
    <mergeCell ref="F19:H19"/>
    <mergeCell ref="B20:E20"/>
    <mergeCell ref="F20:H20"/>
    <mergeCell ref="B21:E21"/>
    <mergeCell ref="F21:H21"/>
    <mergeCell ref="B16:E16"/>
    <mergeCell ref="F16:H16"/>
    <mergeCell ref="B17:E17"/>
    <mergeCell ref="F17:H17"/>
    <mergeCell ref="B18:E18"/>
    <mergeCell ref="F18:H18"/>
    <mergeCell ref="B25:E25"/>
    <mergeCell ref="F25:H25"/>
    <mergeCell ref="B26:E26"/>
    <mergeCell ref="F26:H26"/>
    <mergeCell ref="B27:E27"/>
    <mergeCell ref="F27:H27"/>
    <mergeCell ref="B22:E22"/>
    <mergeCell ref="F22:H22"/>
    <mergeCell ref="B23:E23"/>
    <mergeCell ref="F23:H23"/>
    <mergeCell ref="B24:E24"/>
    <mergeCell ref="F24:H24"/>
    <mergeCell ref="J33:L33"/>
    <mergeCell ref="M33:M34"/>
    <mergeCell ref="N33:N34"/>
    <mergeCell ref="B28:E28"/>
    <mergeCell ref="F28:H28"/>
    <mergeCell ref="B29:E29"/>
    <mergeCell ref="F29:H29"/>
    <mergeCell ref="B31:H31"/>
    <mergeCell ref="B32:B34"/>
    <mergeCell ref="C32:C34"/>
    <mergeCell ref="D32:D34"/>
    <mergeCell ref="E32:E34"/>
    <mergeCell ref="F32:F34"/>
    <mergeCell ref="K36:K39"/>
    <mergeCell ref="L36:L39"/>
    <mergeCell ref="M36:M39"/>
    <mergeCell ref="N36:N37"/>
    <mergeCell ref="P36:P39"/>
    <mergeCell ref="Q36:Q39"/>
    <mergeCell ref="N38:N39"/>
    <mergeCell ref="O33:O34"/>
    <mergeCell ref="B36:B39"/>
    <mergeCell ref="C36:C39"/>
    <mergeCell ref="D36:D39"/>
    <mergeCell ref="E36:E39"/>
    <mergeCell ref="F36:F39"/>
    <mergeCell ref="G36:G39"/>
    <mergeCell ref="H36:H39"/>
    <mergeCell ref="I36:I39"/>
    <mergeCell ref="J36:J39"/>
    <mergeCell ref="G32:G34"/>
    <mergeCell ref="H32:H34"/>
    <mergeCell ref="I32:M32"/>
    <mergeCell ref="N32:O32"/>
    <mergeCell ref="P32:P34"/>
    <mergeCell ref="Q32:Q34"/>
    <mergeCell ref="I33:I34"/>
    <mergeCell ref="N40:N41"/>
    <mergeCell ref="P40:P43"/>
    <mergeCell ref="Q40:Q43"/>
    <mergeCell ref="N42:N43"/>
    <mergeCell ref="B48:B51"/>
    <mergeCell ref="C48:C51"/>
    <mergeCell ref="D48:D51"/>
    <mergeCell ref="E48:E51"/>
    <mergeCell ref="F48:F51"/>
    <mergeCell ref="G48:G51"/>
    <mergeCell ref="H40:H43"/>
    <mergeCell ref="I40:I43"/>
    <mergeCell ref="J40:J43"/>
    <mergeCell ref="K40:K43"/>
    <mergeCell ref="L40:L43"/>
    <mergeCell ref="M40:M43"/>
    <mergeCell ref="B40:B43"/>
    <mergeCell ref="C40:C43"/>
    <mergeCell ref="D40:D43"/>
    <mergeCell ref="E40:E43"/>
    <mergeCell ref="F40:F43"/>
    <mergeCell ref="G40:G43"/>
    <mergeCell ref="N48:N49"/>
    <mergeCell ref="P48:P51"/>
    <mergeCell ref="Q48:Q51"/>
    <mergeCell ref="N50:N51"/>
    <mergeCell ref="B52:H52"/>
    <mergeCell ref="N52:Q52"/>
    <mergeCell ref="H48:H51"/>
    <mergeCell ref="I48:I51"/>
    <mergeCell ref="J48:J51"/>
    <mergeCell ref="K48:K51"/>
    <mergeCell ref="L48:L51"/>
    <mergeCell ref="M48:M51"/>
    <mergeCell ref="F57:I57"/>
    <mergeCell ref="J57:M57"/>
    <mergeCell ref="C60:E60"/>
    <mergeCell ref="F60:I60"/>
    <mergeCell ref="J60:M60"/>
    <mergeCell ref="C55:E55"/>
    <mergeCell ref="F55:I55"/>
    <mergeCell ref="J55:M55"/>
    <mergeCell ref="C56:E56"/>
    <mergeCell ref="F56:I56"/>
    <mergeCell ref="J56:M56"/>
    <mergeCell ref="B69:G69"/>
    <mergeCell ref="C70:M70"/>
    <mergeCell ref="C71:M71"/>
    <mergeCell ref="C72:M72"/>
    <mergeCell ref="B75:Q75"/>
    <mergeCell ref="B3:Q3"/>
    <mergeCell ref="B44:B47"/>
    <mergeCell ref="C44:C47"/>
    <mergeCell ref="D44:D47"/>
    <mergeCell ref="E44:E47"/>
    <mergeCell ref="B64:D64"/>
    <mergeCell ref="C65:E65"/>
    <mergeCell ref="F65:M65"/>
    <mergeCell ref="C66:E66"/>
    <mergeCell ref="F66:M66"/>
    <mergeCell ref="C67:E67"/>
    <mergeCell ref="F67:M67"/>
    <mergeCell ref="C61:E61"/>
    <mergeCell ref="F61:I61"/>
    <mergeCell ref="J61:M61"/>
    <mergeCell ref="C62:E62"/>
    <mergeCell ref="F62:I62"/>
    <mergeCell ref="J62:M62"/>
    <mergeCell ref="C57:E57"/>
    <mergeCell ref="L44:L47"/>
    <mergeCell ref="M44:M47"/>
    <mergeCell ref="N44:N45"/>
    <mergeCell ref="P44:P47"/>
    <mergeCell ref="Q44:Q47"/>
    <mergeCell ref="N46:N47"/>
    <mergeCell ref="F44:F47"/>
    <mergeCell ref="G44:G47"/>
    <mergeCell ref="H44:H47"/>
    <mergeCell ref="I44:I47"/>
    <mergeCell ref="J44:J47"/>
    <mergeCell ref="K44:K47"/>
  </mergeCells>
  <conditionalFormatting sqref="M36:M39">
    <cfRule type="cellIs" dxfId="9" priority="3" operator="lessThan">
      <formula>$I$36*0.15</formula>
    </cfRule>
  </conditionalFormatting>
  <conditionalFormatting sqref="M40:M43">
    <cfRule type="cellIs" dxfId="8" priority="2" operator="lessThan">
      <formula>$I$40*0.15</formula>
    </cfRule>
  </conditionalFormatting>
  <conditionalFormatting sqref="M44:M51">
    <cfRule type="cellIs" dxfId="7" priority="1" operator="lessThan">
      <formula>$I$44*0.15</formula>
    </cfRule>
  </conditionalFormatting>
  <conditionalFormatting sqref="M54:M55">
    <cfRule type="cellIs" dxfId="6" priority="4" operator="lessThan">
      <formula>#REF!*0.15</formula>
    </cfRule>
  </conditionalFormatting>
  <hyperlinks>
    <hyperlink ref="F67:M67" r:id="rId1" display="Įgyvendinamiems projektams pagal Pažangos priemonės veiklą, turi būti išpildomi visi išankstinės sąlygos reikalavimai ir regioninės pažangos priemonės Nr. 1-002-02-11-02 (RE) „Užtikrinti ilgalaikės priežiūros paslaugų plėtrą“  finansavimo gairių, patvirtintų LR Sveikatos apsaugos ministro 2023 lapkričio 6  d. įsakymu Nr. V-1145, reikalavimai. " xr:uid="{A15DDA33-618F-4ED7-9BD2-DE8F9DFFFA82}"/>
  </hyperlinks>
  <printOptions horizontalCentered="1"/>
  <pageMargins left="0.31496062992125984" right="0.11811023622047245" top="0.74803149606299213" bottom="0.15748031496062992" header="0.31496062992125984" footer="0.11811023622047245"/>
  <pageSetup paperSize="9" scale="48" fitToHeight="0" orientation="landscape" horizontalDpi="300" verticalDpi="300" r:id="rId2"/>
  <headerFooter scaleWithDoc="0"/>
  <ignoredErrors>
    <ignoredError sqref="H10:M10" numberStoredAsText="1"/>
  </ignoredErrors>
  <extLst>
    <ext xmlns:x14="http://schemas.microsoft.com/office/spreadsheetml/2009/9/main" uri="{CCE6A557-97BC-4b89-ADB6-D9C93CAAB3DF}">
      <x14:dataValidations xmlns:xm="http://schemas.microsoft.com/office/excel/2006/main" count="2">
        <x14:dataValidation type="list" allowBlank="1" showInputMessage="1" showErrorMessage="1" xr:uid="{F3BF830C-6FC0-401A-AF2C-59D0BB20271D}">
          <x14:formula1>
            <xm:f>Rodikliai!$K$3:$K$4</xm:f>
          </x14:formula1>
          <xm:sqref>N36:N51</xm:sqref>
        </x14:dataValidation>
        <x14:dataValidation type="list" allowBlank="1" showInputMessage="1" showErrorMessage="1" xr:uid="{341BD053-DBF0-4C7C-8D15-2DDAC23D06C8}">
          <x14:formula1>
            <xm:f>Rodikliai!$F$3:$F$6</xm:f>
          </x14:formula1>
          <xm:sqref>N74 N52:N55</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EE808-9CA0-4ABB-A7A6-A2C43E40FB92}">
  <sheetPr>
    <pageSetUpPr fitToPage="1"/>
  </sheetPr>
  <dimension ref="A1:Q71"/>
  <sheetViews>
    <sheetView topLeftCell="A32" zoomScale="70" zoomScaleNormal="70" workbookViewId="0">
      <selection activeCell="N26" sqref="N26"/>
    </sheetView>
  </sheetViews>
  <sheetFormatPr defaultRowHeight="14.5" x14ac:dyDescent="0.35"/>
  <cols>
    <col min="2" max="2" width="22.7265625" customWidth="1"/>
    <col min="3" max="3" width="12.7265625" customWidth="1"/>
    <col min="4" max="4" width="19.54296875" customWidth="1"/>
    <col min="5" max="5" width="11.453125" customWidth="1"/>
    <col min="6" max="6" width="20.26953125" customWidth="1"/>
    <col min="7" max="7" width="21.54296875" customWidth="1"/>
    <col min="8" max="8" width="18.26953125" customWidth="1"/>
    <col min="9" max="9" width="15.54296875" customWidth="1"/>
    <col min="10" max="10" width="10.54296875" customWidth="1"/>
    <col min="11" max="11" width="14.54296875" customWidth="1"/>
    <col min="12" max="12" width="17.26953125" customWidth="1"/>
    <col min="13" max="13" width="14.26953125" customWidth="1"/>
    <col min="14" max="14" width="44.54296875" customWidth="1"/>
    <col min="15" max="15" width="13.7265625" customWidth="1"/>
    <col min="16" max="17" width="14.453125" customWidth="1"/>
  </cols>
  <sheetData>
    <row r="1" spans="2:17" ht="15.5" x14ac:dyDescent="0.35">
      <c r="B1" s="7"/>
      <c r="C1" s="7"/>
      <c r="D1" s="7"/>
      <c r="E1" s="7"/>
      <c r="F1" s="7"/>
      <c r="G1" s="7"/>
      <c r="H1" s="7"/>
      <c r="I1" s="7"/>
      <c r="J1" s="7"/>
      <c r="K1" s="7"/>
      <c r="L1" s="7"/>
      <c r="M1" s="7"/>
      <c r="N1" s="7"/>
      <c r="O1" s="7"/>
      <c r="P1" s="7"/>
      <c r="Q1" s="7"/>
    </row>
    <row r="2" spans="2:17" ht="15.5" x14ac:dyDescent="0.35">
      <c r="B2" s="295" t="s">
        <v>458</v>
      </c>
      <c r="C2" s="295"/>
      <c r="D2" s="295"/>
      <c r="E2" s="295"/>
      <c r="F2" s="295"/>
      <c r="G2" s="295"/>
      <c r="H2" s="295"/>
      <c r="I2" s="295"/>
      <c r="J2" s="295"/>
      <c r="K2" s="295"/>
      <c r="L2" s="295"/>
      <c r="M2" s="295"/>
      <c r="N2" s="295"/>
      <c r="O2" s="295"/>
      <c r="P2" s="295"/>
      <c r="Q2" s="295"/>
    </row>
    <row r="3" spans="2:17" ht="15.65" customHeight="1" x14ac:dyDescent="0.35">
      <c r="B3" s="295" t="s">
        <v>557</v>
      </c>
      <c r="C3" s="295"/>
      <c r="D3" s="295"/>
      <c r="E3" s="295"/>
      <c r="F3" s="295"/>
      <c r="G3" s="295"/>
      <c r="H3" s="295"/>
      <c r="I3" s="295"/>
      <c r="J3" s="295"/>
      <c r="K3" s="295"/>
      <c r="L3" s="295"/>
      <c r="M3" s="295"/>
      <c r="N3" s="295"/>
      <c r="O3" s="295"/>
      <c r="P3" s="295"/>
      <c r="Q3" s="295"/>
    </row>
    <row r="4" spans="2:17" ht="15.5" x14ac:dyDescent="0.35">
      <c r="B4" s="6"/>
      <c r="C4" s="6"/>
      <c r="D4" s="6"/>
      <c r="E4" s="6"/>
      <c r="F4" s="6"/>
      <c r="G4" s="6"/>
      <c r="H4" s="6"/>
      <c r="I4" s="6"/>
      <c r="J4" s="6"/>
      <c r="K4" s="6"/>
      <c r="L4" s="6"/>
      <c r="M4" s="6"/>
      <c r="N4" s="6"/>
      <c r="O4" s="6"/>
      <c r="P4" s="6"/>
      <c r="Q4" s="6"/>
    </row>
    <row r="5" spans="2:17" ht="15.5" x14ac:dyDescent="0.35">
      <c r="B5" s="239" t="s">
        <v>395</v>
      </c>
      <c r="C5" s="239"/>
      <c r="D5" s="239"/>
      <c r="E5" s="239"/>
      <c r="F5" s="239"/>
      <c r="G5" s="239"/>
      <c r="H5" s="239"/>
      <c r="I5" s="7"/>
      <c r="J5" s="7"/>
      <c r="K5" s="7"/>
      <c r="L5" s="7"/>
      <c r="M5" s="7"/>
      <c r="N5" s="7"/>
      <c r="O5" s="7"/>
      <c r="P5" s="7"/>
      <c r="Q5" s="7"/>
    </row>
    <row r="6" spans="2:17" ht="21.65" customHeight="1" x14ac:dyDescent="0.35">
      <c r="B6" s="241" t="s">
        <v>2</v>
      </c>
      <c r="C6" s="241" t="s">
        <v>71</v>
      </c>
      <c r="D6" s="241"/>
      <c r="E6" s="240" t="s">
        <v>72</v>
      </c>
      <c r="F6" s="240"/>
      <c r="G6" s="240"/>
      <c r="H6" s="240" t="s">
        <v>73</v>
      </c>
      <c r="I6" s="240"/>
      <c r="J6" s="240"/>
      <c r="K6" s="241" t="s">
        <v>74</v>
      </c>
      <c r="L6" s="241"/>
      <c r="M6" s="241"/>
      <c r="N6" s="241"/>
    </row>
    <row r="7" spans="2:17" ht="34.4" customHeight="1" x14ac:dyDescent="0.35">
      <c r="B7" s="241"/>
      <c r="C7" s="241"/>
      <c r="D7" s="241"/>
      <c r="E7" s="240"/>
      <c r="F7" s="240"/>
      <c r="G7" s="240"/>
      <c r="H7" s="240"/>
      <c r="I7" s="240"/>
      <c r="J7" s="240"/>
      <c r="K7" s="240" t="s">
        <v>75</v>
      </c>
      <c r="L7" s="240"/>
      <c r="M7" s="240"/>
      <c r="N7" s="3" t="s">
        <v>76</v>
      </c>
      <c r="O7" s="1"/>
      <c r="P7" s="1"/>
      <c r="Q7" s="1"/>
    </row>
    <row r="8" spans="2:17" ht="15.5" x14ac:dyDescent="0.35">
      <c r="B8" s="4">
        <v>1</v>
      </c>
      <c r="C8" s="326">
        <v>2</v>
      </c>
      <c r="D8" s="326"/>
      <c r="E8" s="326">
        <v>3</v>
      </c>
      <c r="F8" s="326"/>
      <c r="G8" s="326"/>
      <c r="H8" s="326">
        <v>4</v>
      </c>
      <c r="I8" s="326"/>
      <c r="J8" s="326"/>
      <c r="K8" s="326">
        <v>5</v>
      </c>
      <c r="L8" s="326"/>
      <c r="M8" s="326"/>
      <c r="N8" s="4">
        <v>6</v>
      </c>
    </row>
    <row r="9" spans="2:17" ht="15.5" x14ac:dyDescent="0.35">
      <c r="B9" s="332" t="s">
        <v>14</v>
      </c>
      <c r="C9" s="316" t="s">
        <v>558</v>
      </c>
      <c r="D9" s="317"/>
      <c r="E9" s="320" t="s">
        <v>197</v>
      </c>
      <c r="F9" s="321"/>
      <c r="G9" s="322"/>
      <c r="H9" s="453">
        <v>0</v>
      </c>
      <c r="I9" s="426"/>
      <c r="J9" s="426"/>
      <c r="K9" s="453">
        <v>0</v>
      </c>
      <c r="L9" s="426"/>
      <c r="M9" s="426"/>
      <c r="N9" s="16">
        <v>2368</v>
      </c>
    </row>
    <row r="10" spans="2:17" ht="15.5" x14ac:dyDescent="0.35">
      <c r="B10" s="333"/>
      <c r="C10" s="318"/>
      <c r="D10" s="319"/>
      <c r="E10" s="323"/>
      <c r="F10" s="324"/>
      <c r="G10" s="325"/>
      <c r="H10" s="438" t="s">
        <v>21</v>
      </c>
      <c r="I10" s="439"/>
      <c r="J10" s="440"/>
      <c r="K10" s="438" t="s">
        <v>25</v>
      </c>
      <c r="L10" s="439"/>
      <c r="M10" s="440"/>
      <c r="N10" s="12" t="str">
        <f>O37</f>
        <v>(2028)</v>
      </c>
    </row>
    <row r="13" spans="2:17" ht="15.5" x14ac:dyDescent="0.35">
      <c r="B13" s="239" t="s">
        <v>396</v>
      </c>
      <c r="C13" s="239"/>
      <c r="D13" s="239"/>
      <c r="E13" s="239"/>
      <c r="F13" s="239"/>
      <c r="G13" s="239"/>
    </row>
    <row r="14" spans="2:17" ht="15.5" x14ac:dyDescent="0.35">
      <c r="B14" s="388" t="s">
        <v>86</v>
      </c>
      <c r="C14" s="388"/>
      <c r="D14" s="388"/>
      <c r="E14" s="388"/>
      <c r="F14" s="388" t="s">
        <v>87</v>
      </c>
      <c r="G14" s="388"/>
      <c r="H14" s="388"/>
    </row>
    <row r="15" spans="2:17" ht="15.5" x14ac:dyDescent="0.35">
      <c r="B15" s="389">
        <v>1</v>
      </c>
      <c r="C15" s="389"/>
      <c r="D15" s="389"/>
      <c r="E15" s="389"/>
      <c r="F15" s="389">
        <v>2</v>
      </c>
      <c r="G15" s="389"/>
      <c r="H15" s="389"/>
    </row>
    <row r="16" spans="2:17" ht="15.5" x14ac:dyDescent="0.35">
      <c r="B16" s="390" t="s">
        <v>88</v>
      </c>
      <c r="C16" s="390"/>
      <c r="D16" s="390"/>
      <c r="E16" s="390"/>
      <c r="F16" s="392">
        <f>F17+F19+F21+F23</f>
        <v>2891828</v>
      </c>
      <c r="G16" s="392"/>
      <c r="H16" s="392"/>
    </row>
    <row r="17" spans="2:17" ht="15.5" x14ac:dyDescent="0.35">
      <c r="B17" s="390" t="s">
        <v>89</v>
      </c>
      <c r="C17" s="390"/>
      <c r="D17" s="390"/>
      <c r="E17" s="390"/>
      <c r="F17" s="391">
        <f>F18</f>
        <v>0</v>
      </c>
      <c r="G17" s="391"/>
      <c r="H17" s="391"/>
    </row>
    <row r="18" spans="2:17" ht="15.5" x14ac:dyDescent="0.35">
      <c r="B18" s="387" t="s">
        <v>90</v>
      </c>
      <c r="C18" s="387"/>
      <c r="D18" s="387"/>
      <c r="E18" s="387"/>
      <c r="F18" s="391">
        <f>J48</f>
        <v>0</v>
      </c>
      <c r="G18" s="391"/>
      <c r="H18" s="391"/>
    </row>
    <row r="19" spans="2:17" ht="31.4" customHeight="1" x14ac:dyDescent="0.35">
      <c r="B19" s="390" t="s">
        <v>91</v>
      </c>
      <c r="C19" s="390"/>
      <c r="D19" s="390"/>
      <c r="E19" s="390"/>
      <c r="F19" s="391">
        <f>F20</f>
        <v>0</v>
      </c>
      <c r="G19" s="391"/>
      <c r="H19" s="391"/>
    </row>
    <row r="20" spans="2:17" ht="15.5" x14ac:dyDescent="0.35">
      <c r="B20" s="387" t="s">
        <v>92</v>
      </c>
      <c r="C20" s="387"/>
      <c r="D20" s="387"/>
      <c r="E20" s="387"/>
      <c r="F20" s="391">
        <f>K48</f>
        <v>0</v>
      </c>
      <c r="G20" s="391"/>
      <c r="H20" s="391"/>
    </row>
    <row r="21" spans="2:17" ht="15.5" x14ac:dyDescent="0.35">
      <c r="B21" s="390" t="s">
        <v>93</v>
      </c>
      <c r="C21" s="390"/>
      <c r="D21" s="390"/>
      <c r="E21" s="390"/>
      <c r="F21" s="392">
        <f>F22</f>
        <v>2891828</v>
      </c>
      <c r="G21" s="392"/>
      <c r="H21" s="392"/>
    </row>
    <row r="22" spans="2:17" ht="15.5" x14ac:dyDescent="0.35">
      <c r="B22" s="387" t="s">
        <v>94</v>
      </c>
      <c r="C22" s="387"/>
      <c r="D22" s="387"/>
      <c r="E22" s="387"/>
      <c r="F22" s="391">
        <f>L48</f>
        <v>2891828</v>
      </c>
      <c r="G22" s="391"/>
      <c r="H22" s="391"/>
    </row>
    <row r="23" spans="2:17" ht="15.5" x14ac:dyDescent="0.35">
      <c r="B23" s="390" t="s">
        <v>95</v>
      </c>
      <c r="C23" s="390"/>
      <c r="D23" s="390"/>
      <c r="E23" s="390"/>
      <c r="F23" s="391">
        <f>F24</f>
        <v>0</v>
      </c>
      <c r="G23" s="391"/>
      <c r="H23" s="391"/>
    </row>
    <row r="24" spans="2:17" ht="15.5" x14ac:dyDescent="0.35">
      <c r="B24" s="387" t="s">
        <v>96</v>
      </c>
      <c r="C24" s="387"/>
      <c r="D24" s="387"/>
      <c r="E24" s="387"/>
      <c r="F24" s="391">
        <v>0</v>
      </c>
      <c r="G24" s="391"/>
      <c r="H24" s="391"/>
    </row>
    <row r="25" spans="2:17" ht="15.5" x14ac:dyDescent="0.35">
      <c r="B25" s="390" t="s">
        <v>97</v>
      </c>
      <c r="C25" s="390"/>
      <c r="D25" s="390"/>
      <c r="E25" s="390"/>
      <c r="F25" s="392">
        <f>SUM(F26:H28)</f>
        <v>510325</v>
      </c>
      <c r="G25" s="392"/>
      <c r="H25" s="392"/>
    </row>
    <row r="26" spans="2:17" ht="15.5" x14ac:dyDescent="0.35">
      <c r="B26" s="387" t="s">
        <v>98</v>
      </c>
      <c r="C26" s="387"/>
      <c r="D26" s="387"/>
      <c r="E26" s="387"/>
      <c r="F26" s="391">
        <f>M48</f>
        <v>510325</v>
      </c>
      <c r="G26" s="391"/>
      <c r="H26" s="391"/>
    </row>
    <row r="27" spans="2:17" ht="15.5" x14ac:dyDescent="0.35">
      <c r="B27" s="387" t="s">
        <v>99</v>
      </c>
      <c r="C27" s="387"/>
      <c r="D27" s="387"/>
      <c r="E27" s="387"/>
      <c r="F27" s="391">
        <v>0</v>
      </c>
      <c r="G27" s="391"/>
      <c r="H27" s="391"/>
    </row>
    <row r="28" spans="2:17" ht="15.5" x14ac:dyDescent="0.35">
      <c r="B28" s="387" t="s">
        <v>100</v>
      </c>
      <c r="C28" s="387"/>
      <c r="D28" s="387"/>
      <c r="E28" s="387"/>
      <c r="F28" s="391">
        <v>0</v>
      </c>
      <c r="G28" s="391"/>
      <c r="H28" s="391"/>
    </row>
    <row r="29" spans="2:17" ht="15.5" x14ac:dyDescent="0.35">
      <c r="B29" s="390" t="s">
        <v>101</v>
      </c>
      <c r="C29" s="390"/>
      <c r="D29" s="390"/>
      <c r="E29" s="390"/>
      <c r="F29" s="392">
        <f>F16+F25</f>
        <v>3402153</v>
      </c>
      <c r="G29" s="392"/>
      <c r="H29" s="392"/>
    </row>
    <row r="30" spans="2:17" x14ac:dyDescent="0.35">
      <c r="F30" s="15"/>
      <c r="G30" s="15"/>
      <c r="H30" s="15"/>
    </row>
    <row r="31" spans="2:17" ht="15.5" x14ac:dyDescent="0.35">
      <c r="B31" s="239" t="s">
        <v>397</v>
      </c>
      <c r="C31" s="239"/>
      <c r="D31" s="239"/>
      <c r="E31" s="239"/>
      <c r="F31" s="239"/>
      <c r="G31" s="239"/>
      <c r="H31" s="239"/>
    </row>
    <row r="32" spans="2:17" ht="16.399999999999999" customHeight="1" x14ac:dyDescent="0.35">
      <c r="B32" s="382" t="s">
        <v>102</v>
      </c>
      <c r="C32" s="240" t="s">
        <v>103</v>
      </c>
      <c r="D32" s="240" t="s">
        <v>104</v>
      </c>
      <c r="E32" s="240" t="s">
        <v>105</v>
      </c>
      <c r="F32" s="240" t="s">
        <v>106</v>
      </c>
      <c r="G32" s="240" t="s">
        <v>107</v>
      </c>
      <c r="H32" s="240" t="s">
        <v>108</v>
      </c>
      <c r="I32" s="240" t="s">
        <v>109</v>
      </c>
      <c r="J32" s="240"/>
      <c r="K32" s="240"/>
      <c r="L32" s="240"/>
      <c r="M32" s="240"/>
      <c r="N32" s="240" t="s">
        <v>5</v>
      </c>
      <c r="O32" s="240"/>
      <c r="P32" s="240" t="s">
        <v>110</v>
      </c>
      <c r="Q32" s="240" t="s">
        <v>111</v>
      </c>
    </row>
    <row r="33" spans="2:17" ht="47.15" customHeight="1" x14ac:dyDescent="0.35">
      <c r="B33" s="383"/>
      <c r="C33" s="240"/>
      <c r="D33" s="240"/>
      <c r="E33" s="240"/>
      <c r="F33" s="240"/>
      <c r="G33" s="240"/>
      <c r="H33" s="240"/>
      <c r="I33" s="240" t="s">
        <v>55</v>
      </c>
      <c r="J33" s="240" t="s">
        <v>112</v>
      </c>
      <c r="K33" s="240"/>
      <c r="L33" s="240"/>
      <c r="M33" s="240" t="s">
        <v>113</v>
      </c>
      <c r="N33" s="240" t="s">
        <v>114</v>
      </c>
      <c r="O33" s="240" t="s">
        <v>115</v>
      </c>
      <c r="P33" s="240"/>
      <c r="Q33" s="240"/>
    </row>
    <row r="34" spans="2:17" ht="96" customHeight="1" x14ac:dyDescent="0.35">
      <c r="B34" s="384"/>
      <c r="C34" s="240"/>
      <c r="D34" s="240"/>
      <c r="E34" s="240"/>
      <c r="F34" s="240"/>
      <c r="G34" s="240"/>
      <c r="H34" s="240"/>
      <c r="I34" s="240"/>
      <c r="J34" s="3" t="s">
        <v>116</v>
      </c>
      <c r="K34" s="3" t="s">
        <v>117</v>
      </c>
      <c r="L34" s="3" t="s">
        <v>118</v>
      </c>
      <c r="M34" s="240"/>
      <c r="N34" s="240"/>
      <c r="O34" s="240"/>
      <c r="P34" s="240"/>
      <c r="Q34" s="240"/>
    </row>
    <row r="35" spans="2:17" ht="15.5" x14ac:dyDescent="0.35">
      <c r="B35" s="4">
        <v>1</v>
      </c>
      <c r="C35" s="4">
        <v>2</v>
      </c>
      <c r="D35" s="4">
        <v>3</v>
      </c>
      <c r="E35" s="4">
        <v>4</v>
      </c>
      <c r="F35" s="4">
        <v>5</v>
      </c>
      <c r="G35" s="4">
        <v>6</v>
      </c>
      <c r="H35" s="4">
        <v>7</v>
      </c>
      <c r="I35" s="4">
        <v>8</v>
      </c>
      <c r="J35" s="4">
        <v>9</v>
      </c>
      <c r="K35" s="4">
        <v>10</v>
      </c>
      <c r="L35" s="4">
        <v>11</v>
      </c>
      <c r="M35" s="4">
        <v>12</v>
      </c>
      <c r="N35" s="4">
        <v>13</v>
      </c>
      <c r="O35" s="4">
        <v>14</v>
      </c>
      <c r="P35" s="4">
        <v>15</v>
      </c>
      <c r="Q35" s="4">
        <v>16</v>
      </c>
    </row>
    <row r="36" spans="2:17" s="56" customFormat="1" ht="25.5" customHeight="1" x14ac:dyDescent="0.35">
      <c r="B36" s="334" t="s">
        <v>559</v>
      </c>
      <c r="C36" s="347" t="s">
        <v>119</v>
      </c>
      <c r="D36" s="334" t="s">
        <v>560</v>
      </c>
      <c r="E36" s="334" t="s">
        <v>245</v>
      </c>
      <c r="F36" s="334" t="s">
        <v>120</v>
      </c>
      <c r="G36" s="334" t="s">
        <v>247</v>
      </c>
      <c r="H36" s="347" t="s">
        <v>121</v>
      </c>
      <c r="I36" s="344">
        <f>SUM(I42:I47)</f>
        <v>3402153</v>
      </c>
      <c r="J36" s="344">
        <f>J48</f>
        <v>0</v>
      </c>
      <c r="K36" s="344">
        <f>K42</f>
        <v>0</v>
      </c>
      <c r="L36" s="344">
        <v>2891828</v>
      </c>
      <c r="M36" s="344">
        <v>510325</v>
      </c>
      <c r="N36" s="334" t="s">
        <v>563</v>
      </c>
      <c r="O36" s="102">
        <v>3043618.72</v>
      </c>
      <c r="P36" s="338" t="s">
        <v>326</v>
      </c>
      <c r="Q36" s="338" t="s">
        <v>346</v>
      </c>
    </row>
    <row r="37" spans="2:17" s="56" customFormat="1" ht="25.5" customHeight="1" x14ac:dyDescent="0.35">
      <c r="B37" s="336"/>
      <c r="C37" s="348"/>
      <c r="D37" s="336"/>
      <c r="E37" s="336"/>
      <c r="F37" s="336"/>
      <c r="G37" s="336"/>
      <c r="H37" s="348"/>
      <c r="I37" s="345"/>
      <c r="J37" s="345"/>
      <c r="K37" s="345"/>
      <c r="L37" s="345"/>
      <c r="M37" s="345"/>
      <c r="N37" s="335"/>
      <c r="O37" s="52" t="s">
        <v>122</v>
      </c>
      <c r="P37" s="339"/>
      <c r="Q37" s="339"/>
    </row>
    <row r="38" spans="2:17" s="56" customFormat="1" ht="25.5" customHeight="1" x14ac:dyDescent="0.35">
      <c r="B38" s="336"/>
      <c r="C38" s="348"/>
      <c r="D38" s="336"/>
      <c r="E38" s="336"/>
      <c r="F38" s="336"/>
      <c r="G38" s="336"/>
      <c r="H38" s="348"/>
      <c r="I38" s="345"/>
      <c r="J38" s="345"/>
      <c r="K38" s="345"/>
      <c r="L38" s="345"/>
      <c r="M38" s="345"/>
      <c r="N38" s="334" t="s">
        <v>564</v>
      </c>
      <c r="O38" s="204" t="s">
        <v>566</v>
      </c>
      <c r="P38" s="339"/>
      <c r="Q38" s="339"/>
    </row>
    <row r="39" spans="2:17" s="56" customFormat="1" ht="25.5" customHeight="1" x14ac:dyDescent="0.35">
      <c r="B39" s="336"/>
      <c r="C39" s="348"/>
      <c r="D39" s="336"/>
      <c r="E39" s="336"/>
      <c r="F39" s="336"/>
      <c r="G39" s="336"/>
      <c r="H39" s="348"/>
      <c r="I39" s="345"/>
      <c r="J39" s="345"/>
      <c r="K39" s="345"/>
      <c r="L39" s="345"/>
      <c r="M39" s="345"/>
      <c r="N39" s="335"/>
      <c r="O39" s="67" t="s">
        <v>122</v>
      </c>
      <c r="P39" s="339"/>
      <c r="Q39" s="339"/>
    </row>
    <row r="40" spans="2:17" s="56" customFormat="1" ht="25.5" customHeight="1" x14ac:dyDescent="0.35">
      <c r="B40" s="336"/>
      <c r="C40" s="348"/>
      <c r="D40" s="336"/>
      <c r="E40" s="336"/>
      <c r="F40" s="336"/>
      <c r="G40" s="336"/>
      <c r="H40" s="348"/>
      <c r="I40" s="345"/>
      <c r="J40" s="345"/>
      <c r="K40" s="345"/>
      <c r="L40" s="345"/>
      <c r="M40" s="345"/>
      <c r="N40" s="334" t="s">
        <v>565</v>
      </c>
      <c r="O40" s="60">
        <v>2368</v>
      </c>
      <c r="P40" s="339"/>
      <c r="Q40" s="339"/>
    </row>
    <row r="41" spans="2:17" s="56" customFormat="1" ht="25.5" customHeight="1" x14ac:dyDescent="0.35">
      <c r="B41" s="336"/>
      <c r="C41" s="348"/>
      <c r="D41" s="336"/>
      <c r="E41" s="336"/>
      <c r="F41" s="336"/>
      <c r="G41" s="336"/>
      <c r="H41" s="348"/>
      <c r="I41" s="345"/>
      <c r="J41" s="345"/>
      <c r="K41" s="345"/>
      <c r="L41" s="345"/>
      <c r="M41" s="345"/>
      <c r="N41" s="335"/>
      <c r="O41" s="52" t="s">
        <v>26</v>
      </c>
      <c r="P41" s="339"/>
      <c r="Q41" s="339"/>
    </row>
    <row r="42" spans="2:17" s="59" customFormat="1" ht="25.5" customHeight="1" x14ac:dyDescent="0.35">
      <c r="B42" s="245" t="s">
        <v>561</v>
      </c>
      <c r="C42" s="302"/>
      <c r="D42" s="245" t="s">
        <v>560</v>
      </c>
      <c r="E42" s="245" t="s">
        <v>245</v>
      </c>
      <c r="F42" s="245"/>
      <c r="G42" s="245" t="s">
        <v>247</v>
      </c>
      <c r="H42" s="302"/>
      <c r="I42" s="471">
        <f>L42+M42</f>
        <v>3402153</v>
      </c>
      <c r="J42" s="84">
        <v>0</v>
      </c>
      <c r="K42" s="84">
        <v>0</v>
      </c>
      <c r="L42" s="471">
        <v>2891828</v>
      </c>
      <c r="M42" s="471">
        <v>510325</v>
      </c>
      <c r="N42" s="334" t="s">
        <v>563</v>
      </c>
      <c r="O42" s="66">
        <v>3043618.72</v>
      </c>
      <c r="P42" s="426" t="s">
        <v>326</v>
      </c>
      <c r="Q42" s="426" t="s">
        <v>346</v>
      </c>
    </row>
    <row r="43" spans="2:17" s="59" customFormat="1" ht="25.5" customHeight="1" x14ac:dyDescent="0.35">
      <c r="B43" s="246"/>
      <c r="C43" s="303"/>
      <c r="D43" s="246"/>
      <c r="E43" s="246"/>
      <c r="F43" s="246"/>
      <c r="G43" s="246"/>
      <c r="H43" s="303"/>
      <c r="I43" s="472"/>
      <c r="J43" s="85"/>
      <c r="K43" s="85"/>
      <c r="L43" s="472"/>
      <c r="M43" s="472"/>
      <c r="N43" s="335"/>
      <c r="O43" s="12" t="s">
        <v>122</v>
      </c>
      <c r="P43" s="427"/>
      <c r="Q43" s="427"/>
    </row>
    <row r="44" spans="2:17" s="59" customFormat="1" ht="25.5" customHeight="1" x14ac:dyDescent="0.35">
      <c r="B44" s="246"/>
      <c r="C44" s="303"/>
      <c r="D44" s="246"/>
      <c r="E44" s="246"/>
      <c r="F44" s="246"/>
      <c r="G44" s="246"/>
      <c r="H44" s="303"/>
      <c r="I44" s="472"/>
      <c r="J44" s="85"/>
      <c r="K44" s="85"/>
      <c r="L44" s="472"/>
      <c r="M44" s="472"/>
      <c r="N44" s="334" t="s">
        <v>564</v>
      </c>
      <c r="O44" s="53" t="s">
        <v>566</v>
      </c>
      <c r="P44" s="427"/>
      <c r="Q44" s="427"/>
    </row>
    <row r="45" spans="2:17" s="59" customFormat="1" ht="25.5" customHeight="1" x14ac:dyDescent="0.35">
      <c r="B45" s="246"/>
      <c r="C45" s="303"/>
      <c r="D45" s="246"/>
      <c r="E45" s="246"/>
      <c r="F45" s="246"/>
      <c r="G45" s="246"/>
      <c r="H45" s="303"/>
      <c r="I45" s="472"/>
      <c r="J45" s="85"/>
      <c r="K45" s="85"/>
      <c r="L45" s="472"/>
      <c r="M45" s="472"/>
      <c r="N45" s="335"/>
      <c r="O45" s="36" t="s">
        <v>122</v>
      </c>
      <c r="P45" s="427"/>
      <c r="Q45" s="427"/>
    </row>
    <row r="46" spans="2:17" s="59" customFormat="1" ht="25.5" customHeight="1" x14ac:dyDescent="0.35">
      <c r="B46" s="246"/>
      <c r="C46" s="303"/>
      <c r="D46" s="246"/>
      <c r="E46" s="246"/>
      <c r="F46" s="246"/>
      <c r="G46" s="246"/>
      <c r="H46" s="303"/>
      <c r="I46" s="472"/>
      <c r="J46" s="85"/>
      <c r="K46" s="85"/>
      <c r="L46" s="472"/>
      <c r="M46" s="472"/>
      <c r="N46" s="334" t="s">
        <v>565</v>
      </c>
      <c r="O46" s="29">
        <v>2368</v>
      </c>
      <c r="P46" s="427"/>
      <c r="Q46" s="427"/>
    </row>
    <row r="47" spans="2:17" s="59" customFormat="1" ht="25.5" customHeight="1" x14ac:dyDescent="0.35">
      <c r="B47" s="246"/>
      <c r="C47" s="303"/>
      <c r="D47" s="246"/>
      <c r="E47" s="246"/>
      <c r="F47" s="246"/>
      <c r="G47" s="246"/>
      <c r="H47" s="303"/>
      <c r="I47" s="472"/>
      <c r="J47" s="85"/>
      <c r="K47" s="85"/>
      <c r="L47" s="472"/>
      <c r="M47" s="472"/>
      <c r="N47" s="335"/>
      <c r="O47" s="12" t="s">
        <v>26</v>
      </c>
      <c r="P47" s="427"/>
      <c r="Q47" s="427"/>
    </row>
    <row r="48" spans="2:17" s="56" customFormat="1" ht="15.5" x14ac:dyDescent="0.35">
      <c r="B48" s="554" t="s">
        <v>125</v>
      </c>
      <c r="C48" s="554"/>
      <c r="D48" s="554"/>
      <c r="E48" s="554"/>
      <c r="F48" s="554"/>
      <c r="G48" s="554"/>
      <c r="H48" s="554"/>
      <c r="I48" s="57">
        <f>I36</f>
        <v>3402153</v>
      </c>
      <c r="J48" s="57">
        <v>0</v>
      </c>
      <c r="K48" s="57">
        <v>0</v>
      </c>
      <c r="L48" s="57">
        <f t="shared" ref="L48:M48" si="0">L42</f>
        <v>2891828</v>
      </c>
      <c r="M48" s="57">
        <f t="shared" si="0"/>
        <v>510325</v>
      </c>
      <c r="N48" s="570"/>
      <c r="O48" s="570"/>
      <c r="P48" s="570"/>
      <c r="Q48" s="570"/>
    </row>
    <row r="50" spans="2:13" ht="15" x14ac:dyDescent="0.35">
      <c r="B50" s="58" t="s">
        <v>368</v>
      </c>
      <c r="C50" s="58"/>
      <c r="D50" s="58"/>
      <c r="E50" s="58"/>
    </row>
    <row r="51" spans="2:13" ht="48" customHeight="1" x14ac:dyDescent="0.35">
      <c r="B51" s="9" t="s">
        <v>2</v>
      </c>
      <c r="C51" s="240" t="s">
        <v>126</v>
      </c>
      <c r="D51" s="240"/>
      <c r="E51" s="240"/>
      <c r="F51" s="241" t="s">
        <v>127</v>
      </c>
      <c r="G51" s="241"/>
      <c r="H51" s="241"/>
      <c r="I51" s="241"/>
      <c r="J51" s="240" t="s">
        <v>128</v>
      </c>
      <c r="K51" s="241"/>
      <c r="L51" s="241"/>
      <c r="M51" s="241"/>
    </row>
    <row r="52" spans="2:13" ht="15.5" x14ac:dyDescent="0.35">
      <c r="B52" s="4">
        <v>1</v>
      </c>
      <c r="C52" s="326">
        <v>2</v>
      </c>
      <c r="D52" s="326"/>
      <c r="E52" s="326"/>
      <c r="F52" s="326">
        <v>3</v>
      </c>
      <c r="G52" s="326"/>
      <c r="H52" s="326"/>
      <c r="I52" s="326"/>
      <c r="J52" s="326">
        <v>4</v>
      </c>
      <c r="K52" s="326"/>
      <c r="L52" s="326"/>
      <c r="M52" s="326"/>
    </row>
    <row r="53" spans="2:13" ht="16.5" customHeight="1" x14ac:dyDescent="0.35">
      <c r="B53" s="8"/>
      <c r="C53" s="362"/>
      <c r="D53" s="362"/>
      <c r="E53" s="362"/>
      <c r="F53" s="364"/>
      <c r="G53" s="364"/>
      <c r="H53" s="364"/>
      <c r="I53" s="364"/>
      <c r="J53" s="364"/>
      <c r="K53" s="364"/>
      <c r="L53" s="364"/>
      <c r="M53" s="364"/>
    </row>
    <row r="55" spans="2:13" ht="15" x14ac:dyDescent="0.35">
      <c r="B55" s="58" t="s">
        <v>369</v>
      </c>
      <c r="C55" s="58"/>
      <c r="D55" s="58"/>
      <c r="E55" s="58"/>
      <c r="F55" s="58"/>
    </row>
    <row r="56" spans="2:13" ht="33.65" customHeight="1" x14ac:dyDescent="0.35">
      <c r="B56" s="9" t="s">
        <v>2</v>
      </c>
      <c r="C56" s="241" t="s">
        <v>129</v>
      </c>
      <c r="D56" s="241"/>
      <c r="E56" s="241"/>
      <c r="F56" s="241" t="s">
        <v>127</v>
      </c>
      <c r="G56" s="241"/>
      <c r="H56" s="241"/>
      <c r="I56" s="241"/>
      <c r="J56" s="240" t="s">
        <v>130</v>
      </c>
      <c r="K56" s="241"/>
      <c r="L56" s="241"/>
      <c r="M56" s="241"/>
    </row>
    <row r="57" spans="2:13" ht="15.5" x14ac:dyDescent="0.35">
      <c r="B57" s="4">
        <v>1</v>
      </c>
      <c r="C57" s="326">
        <v>2</v>
      </c>
      <c r="D57" s="326"/>
      <c r="E57" s="326"/>
      <c r="F57" s="326">
        <v>3</v>
      </c>
      <c r="G57" s="326"/>
      <c r="H57" s="326"/>
      <c r="I57" s="326"/>
      <c r="J57" s="326">
        <v>4</v>
      </c>
      <c r="K57" s="326"/>
      <c r="L57" s="326"/>
      <c r="M57" s="326"/>
    </row>
    <row r="58" spans="2:13" ht="18" customHeight="1" x14ac:dyDescent="0.35">
      <c r="B58" s="8"/>
      <c r="C58" s="362"/>
      <c r="D58" s="362"/>
      <c r="E58" s="362"/>
      <c r="F58" s="364"/>
      <c r="G58" s="364"/>
      <c r="H58" s="364"/>
      <c r="I58" s="364"/>
      <c r="J58" s="364"/>
      <c r="K58" s="364"/>
      <c r="L58" s="364"/>
      <c r="M58" s="364"/>
    </row>
    <row r="60" spans="2:13" ht="15" x14ac:dyDescent="0.35">
      <c r="B60" s="365" t="s">
        <v>312</v>
      </c>
      <c r="C60" s="365"/>
      <c r="D60" s="365"/>
    </row>
    <row r="61" spans="2:13" ht="38.65" customHeight="1" x14ac:dyDescent="0.35">
      <c r="B61" s="9" t="s">
        <v>2</v>
      </c>
      <c r="C61" s="240" t="s">
        <v>131</v>
      </c>
      <c r="D61" s="240"/>
      <c r="E61" s="240"/>
      <c r="F61" s="353" t="s">
        <v>132</v>
      </c>
      <c r="G61" s="354"/>
      <c r="H61" s="354"/>
      <c r="I61" s="354"/>
      <c r="J61" s="354"/>
      <c r="K61" s="354"/>
      <c r="L61" s="354"/>
      <c r="M61" s="355"/>
    </row>
    <row r="62" spans="2:13" ht="15.5" x14ac:dyDescent="0.35">
      <c r="B62" s="4">
        <v>1</v>
      </c>
      <c r="C62" s="326">
        <v>2</v>
      </c>
      <c r="D62" s="326"/>
      <c r="E62" s="326"/>
      <c r="F62" s="356">
        <v>3</v>
      </c>
      <c r="G62" s="357"/>
      <c r="H62" s="357"/>
      <c r="I62" s="357"/>
      <c r="J62" s="357"/>
      <c r="K62" s="357"/>
      <c r="L62" s="357"/>
      <c r="M62" s="358"/>
    </row>
    <row r="63" spans="2:13" ht="20.65" customHeight="1" x14ac:dyDescent="0.35">
      <c r="B63" s="8"/>
      <c r="C63" s="542"/>
      <c r="D63" s="542"/>
      <c r="E63" s="542"/>
      <c r="F63" s="617"/>
      <c r="G63" s="618"/>
      <c r="H63" s="618"/>
      <c r="I63" s="618"/>
      <c r="J63" s="618"/>
      <c r="K63" s="618"/>
      <c r="L63" s="618"/>
      <c r="M63" s="619"/>
    </row>
    <row r="65" spans="1:17" ht="15" x14ac:dyDescent="0.35">
      <c r="B65" s="365" t="s">
        <v>313</v>
      </c>
      <c r="C65" s="365"/>
      <c r="D65" s="365"/>
      <c r="E65" s="365"/>
      <c r="F65" s="365"/>
      <c r="G65" s="365"/>
    </row>
    <row r="66" spans="1:17" ht="15.65" customHeight="1" x14ac:dyDescent="0.35">
      <c r="B66" s="9" t="s">
        <v>2</v>
      </c>
      <c r="C66" s="353" t="s">
        <v>133</v>
      </c>
      <c r="D66" s="354"/>
      <c r="E66" s="354"/>
      <c r="F66" s="354"/>
      <c r="G66" s="354"/>
      <c r="H66" s="354"/>
      <c r="I66" s="354"/>
      <c r="J66" s="354"/>
      <c r="K66" s="354"/>
      <c r="L66" s="354"/>
      <c r="M66" s="355"/>
    </row>
    <row r="67" spans="1:17" ht="15.5" x14ac:dyDescent="0.35">
      <c r="B67" s="4">
        <v>1</v>
      </c>
      <c r="C67" s="356">
        <v>2</v>
      </c>
      <c r="D67" s="357"/>
      <c r="E67" s="357"/>
      <c r="F67" s="357"/>
      <c r="G67" s="357"/>
      <c r="H67" s="357"/>
      <c r="I67" s="357"/>
      <c r="J67" s="357"/>
      <c r="K67" s="357"/>
      <c r="L67" s="357"/>
      <c r="M67" s="358"/>
    </row>
    <row r="68" spans="1:17" ht="15.5" x14ac:dyDescent="0.35">
      <c r="B68" s="8"/>
      <c r="C68" s="359"/>
      <c r="D68" s="360"/>
      <c r="E68" s="360"/>
      <c r="F68" s="360"/>
      <c r="G68" s="360"/>
      <c r="H68" s="360"/>
      <c r="I68" s="360"/>
      <c r="J68" s="360"/>
      <c r="K68" s="360"/>
      <c r="L68" s="360"/>
      <c r="M68" s="361"/>
    </row>
    <row r="71" spans="1:17" ht="19.5" customHeight="1" x14ac:dyDescent="0.35">
      <c r="A71" s="70"/>
      <c r="B71" s="544"/>
      <c r="C71" s="544"/>
      <c r="D71" s="544"/>
      <c r="E71" s="544"/>
      <c r="F71" s="544"/>
      <c r="G71" s="544"/>
      <c r="H71" s="544"/>
      <c r="I71" s="544"/>
      <c r="J71" s="544"/>
      <c r="K71" s="544"/>
      <c r="L71" s="544"/>
      <c r="M71" s="544"/>
      <c r="N71" s="544"/>
      <c r="O71" s="544"/>
      <c r="P71" s="544"/>
      <c r="Q71" s="544"/>
    </row>
  </sheetData>
  <mergeCells count="134">
    <mergeCell ref="B2:Q2"/>
    <mergeCell ref="B5:H5"/>
    <mergeCell ref="B6:B7"/>
    <mergeCell ref="C6:D7"/>
    <mergeCell ref="E6:G7"/>
    <mergeCell ref="H6:J7"/>
    <mergeCell ref="K6:N6"/>
    <mergeCell ref="K7:M7"/>
    <mergeCell ref="K10:M10"/>
    <mergeCell ref="B13:G13"/>
    <mergeCell ref="B14:E14"/>
    <mergeCell ref="F14:H14"/>
    <mergeCell ref="B15:E15"/>
    <mergeCell ref="F15:H15"/>
    <mergeCell ref="C8:D8"/>
    <mergeCell ref="E8:G8"/>
    <mergeCell ref="H8:J8"/>
    <mergeCell ref="K8:M8"/>
    <mergeCell ref="B9:B10"/>
    <mergeCell ref="C9:D10"/>
    <mergeCell ref="E9:G10"/>
    <mergeCell ref="H9:J9"/>
    <mergeCell ref="K9:M9"/>
    <mergeCell ref="H10:J10"/>
    <mergeCell ref="B19:E19"/>
    <mergeCell ref="F19:H19"/>
    <mergeCell ref="B20:E20"/>
    <mergeCell ref="F20:H20"/>
    <mergeCell ref="B21:E21"/>
    <mergeCell ref="F21:H21"/>
    <mergeCell ref="B16:E16"/>
    <mergeCell ref="F16:H16"/>
    <mergeCell ref="B17:E17"/>
    <mergeCell ref="F17:H17"/>
    <mergeCell ref="B18:E18"/>
    <mergeCell ref="F18:H18"/>
    <mergeCell ref="B25:E25"/>
    <mergeCell ref="F25:H25"/>
    <mergeCell ref="B26:E26"/>
    <mergeCell ref="F26:H26"/>
    <mergeCell ref="B27:E27"/>
    <mergeCell ref="F27:H27"/>
    <mergeCell ref="B22:E22"/>
    <mergeCell ref="F22:H22"/>
    <mergeCell ref="B23:E23"/>
    <mergeCell ref="F23:H23"/>
    <mergeCell ref="B24:E24"/>
    <mergeCell ref="F24:H24"/>
    <mergeCell ref="J33:L33"/>
    <mergeCell ref="M33:M34"/>
    <mergeCell ref="N33:N34"/>
    <mergeCell ref="B28:E28"/>
    <mergeCell ref="F28:H28"/>
    <mergeCell ref="B29:E29"/>
    <mergeCell ref="F29:H29"/>
    <mergeCell ref="B31:H31"/>
    <mergeCell ref="B32:B34"/>
    <mergeCell ref="C32:C34"/>
    <mergeCell ref="D32:D34"/>
    <mergeCell ref="E32:E34"/>
    <mergeCell ref="F32:F34"/>
    <mergeCell ref="K36:K41"/>
    <mergeCell ref="L36:L41"/>
    <mergeCell ref="M36:M41"/>
    <mergeCell ref="N36:N37"/>
    <mergeCell ref="P36:P41"/>
    <mergeCell ref="Q36:Q41"/>
    <mergeCell ref="N40:N41"/>
    <mergeCell ref="O33:O34"/>
    <mergeCell ref="B36:B41"/>
    <mergeCell ref="C36:C41"/>
    <mergeCell ref="D36:D41"/>
    <mergeCell ref="E36:E41"/>
    <mergeCell ref="F36:F41"/>
    <mergeCell ref="G36:G41"/>
    <mergeCell ref="H36:H41"/>
    <mergeCell ref="I36:I41"/>
    <mergeCell ref="J36:J41"/>
    <mergeCell ref="G32:G34"/>
    <mergeCell ref="H32:H34"/>
    <mergeCell ref="I32:M32"/>
    <mergeCell ref="N32:O32"/>
    <mergeCell ref="P32:P34"/>
    <mergeCell ref="Q32:Q34"/>
    <mergeCell ref="I33:I34"/>
    <mergeCell ref="N42:N43"/>
    <mergeCell ref="P42:P47"/>
    <mergeCell ref="Q42:Q47"/>
    <mergeCell ref="H42:H47"/>
    <mergeCell ref="I42:I47"/>
    <mergeCell ref="L42:L47"/>
    <mergeCell ref="M42:M47"/>
    <mergeCell ref="B42:B47"/>
    <mergeCell ref="C42:C47"/>
    <mergeCell ref="D42:D47"/>
    <mergeCell ref="E42:E47"/>
    <mergeCell ref="F42:F47"/>
    <mergeCell ref="G42:G47"/>
    <mergeCell ref="F56:I56"/>
    <mergeCell ref="J56:M56"/>
    <mergeCell ref="C51:E51"/>
    <mergeCell ref="F51:I51"/>
    <mergeCell ref="J51:M51"/>
    <mergeCell ref="C52:E52"/>
    <mergeCell ref="F52:I52"/>
    <mergeCell ref="J52:M52"/>
    <mergeCell ref="N44:N45"/>
    <mergeCell ref="N46:N47"/>
    <mergeCell ref="B48:H48"/>
    <mergeCell ref="N48:Q48"/>
    <mergeCell ref="B65:G65"/>
    <mergeCell ref="C66:M66"/>
    <mergeCell ref="C67:M67"/>
    <mergeCell ref="C68:M68"/>
    <mergeCell ref="B71:Q71"/>
    <mergeCell ref="B3:Q3"/>
    <mergeCell ref="N38:N39"/>
    <mergeCell ref="B60:D60"/>
    <mergeCell ref="C61:E61"/>
    <mergeCell ref="F61:M61"/>
    <mergeCell ref="C62:E62"/>
    <mergeCell ref="F62:M62"/>
    <mergeCell ref="C63:E63"/>
    <mergeCell ref="F63:M63"/>
    <mergeCell ref="C57:E57"/>
    <mergeCell ref="F57:I57"/>
    <mergeCell ref="J57:M57"/>
    <mergeCell ref="C58:E58"/>
    <mergeCell ref="F58:I58"/>
    <mergeCell ref="J58:M58"/>
    <mergeCell ref="C53:E53"/>
    <mergeCell ref="F53:I53"/>
    <mergeCell ref="J53:M53"/>
    <mergeCell ref="C56:E56"/>
  </mergeCells>
  <conditionalFormatting sqref="M36:M47">
    <cfRule type="cellIs" dxfId="5" priority="3" operator="lessThan">
      <formula>$I$36*0.15</formula>
    </cfRule>
  </conditionalFormatting>
  <conditionalFormatting sqref="M49:M51">
    <cfRule type="cellIs" dxfId="4" priority="4" operator="lessThan">
      <formula>#REF!*0.15</formula>
    </cfRule>
  </conditionalFormatting>
  <printOptions horizontalCentered="1"/>
  <pageMargins left="0.31496062992125984" right="0.11811023622047245" top="0.74803149606299213" bottom="0.15748031496062992" header="0.31496062992125984" footer="0.11811023622047245"/>
  <pageSetup paperSize="9" scale="48" fitToHeight="0" orientation="landscape" horizontalDpi="300" verticalDpi="300" r:id="rId1"/>
  <headerFooter scaleWithDoc="0"/>
  <ignoredErrors>
    <ignoredError sqref="H10 K10 O37:O47" numberStoredAsText="1"/>
  </ignoredErrors>
  <extLst>
    <ext xmlns:x14="http://schemas.microsoft.com/office/spreadsheetml/2009/9/main" uri="{CCE6A557-97BC-4b89-ADB6-D9C93CAAB3DF}">
      <x14:dataValidations xmlns:xm="http://schemas.microsoft.com/office/excel/2006/main" count="2">
        <x14:dataValidation type="list" allowBlank="1" showInputMessage="1" showErrorMessage="1" xr:uid="{3E981DB2-3E7E-4357-A5DE-7F4264508493}">
          <x14:formula1>
            <xm:f>Rodikliai!$F$3:$F$6</xm:f>
          </x14:formula1>
          <xm:sqref>N48:N51</xm:sqref>
        </x14:dataValidation>
        <x14:dataValidation type="list" allowBlank="1" showInputMessage="1" showErrorMessage="1" xr:uid="{8FB468FA-633C-4976-9663-13005C6D6592}">
          <x14:formula1>
            <xm:f>Rodikliai!$L$3:$L$5</xm:f>
          </x14:formula1>
          <xm:sqref>N36:N38 N40:N44 N46:N47</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714C9-5C1A-4EFC-8BAC-1798FD4CE7D2}">
  <sheetPr>
    <pageSetUpPr fitToPage="1"/>
  </sheetPr>
  <dimension ref="A1:Q78"/>
  <sheetViews>
    <sheetView topLeftCell="A29" zoomScale="70" zoomScaleNormal="70" workbookViewId="0">
      <selection activeCell="J43" sqref="J43:J46"/>
    </sheetView>
  </sheetViews>
  <sheetFormatPr defaultColWidth="8.7265625" defaultRowHeight="14.5" x14ac:dyDescent="0.35"/>
  <cols>
    <col min="2" max="2" width="22.7265625" customWidth="1"/>
    <col min="3" max="3" width="12.7265625" customWidth="1"/>
    <col min="4" max="4" width="19.54296875" customWidth="1"/>
    <col min="5" max="5" width="11.453125" customWidth="1"/>
    <col min="6" max="6" width="20.26953125" customWidth="1"/>
    <col min="7" max="7" width="21.54296875" customWidth="1"/>
    <col min="8" max="8" width="18.26953125" customWidth="1"/>
    <col min="9" max="9" width="15.54296875" customWidth="1"/>
    <col min="10" max="10" width="10.54296875" customWidth="1"/>
    <col min="11" max="11" width="14.54296875" customWidth="1"/>
    <col min="12" max="12" width="17.26953125" customWidth="1"/>
    <col min="13" max="13" width="16.26953125" customWidth="1"/>
    <col min="14" max="14" width="44.54296875" customWidth="1"/>
    <col min="15" max="15" width="12.453125" customWidth="1"/>
    <col min="16" max="17" width="14.453125" customWidth="1"/>
  </cols>
  <sheetData>
    <row r="1" spans="2:17" ht="15.5" x14ac:dyDescent="0.35">
      <c r="B1" s="7"/>
      <c r="C1" s="7"/>
      <c r="D1" s="7"/>
      <c r="E1" s="7"/>
      <c r="F1" s="7"/>
      <c r="G1" s="7"/>
      <c r="H1" s="7"/>
      <c r="I1" s="7"/>
      <c r="J1" s="7"/>
      <c r="K1" s="7"/>
      <c r="L1" s="7"/>
      <c r="M1" s="7"/>
      <c r="N1" s="7"/>
      <c r="O1" s="7"/>
      <c r="P1" s="7"/>
      <c r="Q1" s="7"/>
    </row>
    <row r="2" spans="2:17" ht="15.5" x14ac:dyDescent="0.35">
      <c r="B2" s="295" t="s">
        <v>555</v>
      </c>
      <c r="C2" s="295"/>
      <c r="D2" s="295"/>
      <c r="E2" s="295"/>
      <c r="F2" s="295"/>
      <c r="G2" s="295"/>
      <c r="H2" s="295"/>
      <c r="I2" s="295"/>
      <c r="J2" s="295"/>
      <c r="K2" s="295"/>
      <c r="L2" s="295"/>
      <c r="M2" s="295"/>
      <c r="N2" s="295"/>
      <c r="O2" s="295"/>
      <c r="P2" s="295"/>
      <c r="Q2" s="295"/>
    </row>
    <row r="3" spans="2:17" ht="15.65" customHeight="1" x14ac:dyDescent="0.35">
      <c r="B3" s="295" t="s">
        <v>556</v>
      </c>
      <c r="C3" s="295"/>
      <c r="D3" s="295"/>
      <c r="E3" s="295"/>
      <c r="F3" s="295"/>
      <c r="G3" s="295"/>
      <c r="H3" s="295"/>
      <c r="I3" s="295"/>
      <c r="J3" s="295"/>
      <c r="K3" s="295"/>
      <c r="L3" s="295"/>
      <c r="M3" s="295"/>
      <c r="N3" s="295"/>
      <c r="O3" s="295"/>
      <c r="P3" s="295"/>
      <c r="Q3" s="295"/>
    </row>
    <row r="4" spans="2:17" ht="15.5" x14ac:dyDescent="0.35">
      <c r="B4" s="6"/>
      <c r="C4" s="6"/>
      <c r="D4" s="6"/>
      <c r="E4" s="6"/>
      <c r="F4" s="6"/>
      <c r="G4" s="6"/>
      <c r="H4" s="6"/>
      <c r="I4" s="6"/>
      <c r="J4" s="6"/>
      <c r="K4" s="6"/>
      <c r="L4" s="6"/>
      <c r="M4" s="6"/>
      <c r="N4" s="6"/>
      <c r="O4" s="6"/>
      <c r="P4" s="6"/>
      <c r="Q4" s="6"/>
    </row>
    <row r="5" spans="2:17" ht="15.5" x14ac:dyDescent="0.35">
      <c r="B5" s="239" t="s">
        <v>395</v>
      </c>
      <c r="C5" s="239"/>
      <c r="D5" s="239"/>
      <c r="E5" s="239"/>
      <c r="F5" s="239"/>
      <c r="G5" s="239"/>
      <c r="H5" s="239"/>
      <c r="I5" s="7"/>
      <c r="J5" s="7"/>
      <c r="K5" s="7"/>
      <c r="L5" s="7"/>
      <c r="M5" s="7"/>
      <c r="N5" s="7"/>
      <c r="O5" s="7"/>
      <c r="P5" s="7"/>
      <c r="Q5" s="7"/>
    </row>
    <row r="6" spans="2:17" ht="21.65" customHeight="1" x14ac:dyDescent="0.35">
      <c r="B6" s="241" t="s">
        <v>2</v>
      </c>
      <c r="C6" s="241" t="s">
        <v>71</v>
      </c>
      <c r="D6" s="241"/>
      <c r="E6" s="240" t="s">
        <v>72</v>
      </c>
      <c r="F6" s="240"/>
      <c r="G6" s="240"/>
      <c r="H6" s="240" t="s">
        <v>73</v>
      </c>
      <c r="I6" s="240"/>
      <c r="J6" s="240"/>
      <c r="K6" s="241" t="s">
        <v>74</v>
      </c>
      <c r="L6" s="241"/>
      <c r="M6" s="241"/>
      <c r="N6" s="241"/>
    </row>
    <row r="7" spans="2:17" ht="34.4" customHeight="1" x14ac:dyDescent="0.35">
      <c r="B7" s="241"/>
      <c r="C7" s="241"/>
      <c r="D7" s="241"/>
      <c r="E7" s="240"/>
      <c r="F7" s="240"/>
      <c r="G7" s="240"/>
      <c r="H7" s="240"/>
      <c r="I7" s="240"/>
      <c r="J7" s="240"/>
      <c r="K7" s="240" t="s">
        <v>75</v>
      </c>
      <c r="L7" s="240"/>
      <c r="M7" s="240"/>
      <c r="N7" s="3" t="s">
        <v>76</v>
      </c>
      <c r="O7" s="1"/>
      <c r="P7" s="1"/>
      <c r="Q7" s="1"/>
    </row>
    <row r="8" spans="2:17" ht="15.5" x14ac:dyDescent="0.35">
      <c r="B8" s="4">
        <v>1</v>
      </c>
      <c r="C8" s="326">
        <v>2</v>
      </c>
      <c r="D8" s="326"/>
      <c r="E8" s="326">
        <v>3</v>
      </c>
      <c r="F8" s="326"/>
      <c r="G8" s="326"/>
      <c r="H8" s="326">
        <v>4</v>
      </c>
      <c r="I8" s="326"/>
      <c r="J8" s="326"/>
      <c r="K8" s="326">
        <v>5</v>
      </c>
      <c r="L8" s="326"/>
      <c r="M8" s="326"/>
      <c r="N8" s="4">
        <v>6</v>
      </c>
    </row>
    <row r="9" spans="2:17" ht="15.5" x14ac:dyDescent="0.35">
      <c r="B9" s="332" t="s">
        <v>14</v>
      </c>
      <c r="C9" s="316" t="s">
        <v>588</v>
      </c>
      <c r="D9" s="317"/>
      <c r="E9" s="320" t="s">
        <v>703</v>
      </c>
      <c r="F9" s="321"/>
      <c r="G9" s="322"/>
      <c r="H9" s="569">
        <v>0</v>
      </c>
      <c r="I9" s="539"/>
      <c r="J9" s="539"/>
      <c r="K9" s="569" t="s">
        <v>16</v>
      </c>
      <c r="L9" s="539"/>
      <c r="M9" s="539"/>
      <c r="N9" s="179">
        <f>O35</f>
        <v>4</v>
      </c>
    </row>
    <row r="10" spans="2:17" ht="50.65" customHeight="1" x14ac:dyDescent="0.35">
      <c r="B10" s="333"/>
      <c r="C10" s="318"/>
      <c r="D10" s="319"/>
      <c r="E10" s="323"/>
      <c r="F10" s="324"/>
      <c r="G10" s="325"/>
      <c r="H10" s="313" t="s">
        <v>124</v>
      </c>
      <c r="I10" s="314"/>
      <c r="J10" s="315"/>
      <c r="K10" s="313" t="s">
        <v>16</v>
      </c>
      <c r="L10" s="314"/>
      <c r="M10" s="315"/>
      <c r="N10" s="174" t="str">
        <f>O36</f>
        <v>(2030)</v>
      </c>
    </row>
    <row r="13" spans="2:17" ht="15.5" x14ac:dyDescent="0.35">
      <c r="B13" s="239" t="s">
        <v>396</v>
      </c>
      <c r="C13" s="239"/>
      <c r="D13" s="239"/>
      <c r="E13" s="239"/>
      <c r="F13" s="239"/>
      <c r="G13" s="239"/>
    </row>
    <row r="14" spans="2:17" ht="15.5" x14ac:dyDescent="0.35">
      <c r="B14" s="388" t="s">
        <v>86</v>
      </c>
      <c r="C14" s="388"/>
      <c r="D14" s="388"/>
      <c r="E14" s="388"/>
      <c r="F14" s="388" t="s">
        <v>87</v>
      </c>
      <c r="G14" s="388"/>
      <c r="H14" s="388"/>
    </row>
    <row r="15" spans="2:17" ht="15.5" x14ac:dyDescent="0.35">
      <c r="B15" s="389">
        <v>1</v>
      </c>
      <c r="C15" s="389"/>
      <c r="D15" s="389"/>
      <c r="E15" s="389"/>
      <c r="F15" s="389">
        <v>2</v>
      </c>
      <c r="G15" s="389"/>
      <c r="H15" s="389"/>
    </row>
    <row r="16" spans="2:17" ht="15.5" x14ac:dyDescent="0.35">
      <c r="B16" s="390" t="s">
        <v>88</v>
      </c>
      <c r="C16" s="390"/>
      <c r="D16" s="390"/>
      <c r="E16" s="390"/>
      <c r="F16" s="557">
        <f>F17+F19+F20+F22</f>
        <v>3765667</v>
      </c>
      <c r="G16" s="557"/>
      <c r="H16" s="557"/>
    </row>
    <row r="17" spans="2:17" ht="15.5" x14ac:dyDescent="0.35">
      <c r="B17" s="390" t="s">
        <v>89</v>
      </c>
      <c r="C17" s="390"/>
      <c r="D17" s="390"/>
      <c r="E17" s="390"/>
      <c r="F17" s="559">
        <f>F18</f>
        <v>0</v>
      </c>
      <c r="G17" s="559"/>
      <c r="H17" s="559"/>
    </row>
    <row r="18" spans="2:17" ht="15.5" x14ac:dyDescent="0.35">
      <c r="B18" s="387" t="s">
        <v>90</v>
      </c>
      <c r="C18" s="387"/>
      <c r="D18" s="387"/>
      <c r="E18" s="387"/>
      <c r="F18" s="559">
        <f>J55</f>
        <v>0</v>
      </c>
      <c r="G18" s="559"/>
      <c r="H18" s="559"/>
    </row>
    <row r="19" spans="2:17" ht="31.4" customHeight="1" x14ac:dyDescent="0.35">
      <c r="B19" s="390" t="s">
        <v>91</v>
      </c>
      <c r="C19" s="390"/>
      <c r="D19" s="390"/>
      <c r="E19" s="390"/>
      <c r="F19" s="559">
        <v>0</v>
      </c>
      <c r="G19" s="559"/>
      <c r="H19" s="559"/>
    </row>
    <row r="20" spans="2:17" ht="15.5" x14ac:dyDescent="0.35">
      <c r="B20" s="390" t="s">
        <v>93</v>
      </c>
      <c r="C20" s="390"/>
      <c r="D20" s="390"/>
      <c r="E20" s="390"/>
      <c r="F20" s="557">
        <f>F21</f>
        <v>3765667</v>
      </c>
      <c r="G20" s="557"/>
      <c r="H20" s="557"/>
    </row>
    <row r="21" spans="2:17" ht="15.5" x14ac:dyDescent="0.35">
      <c r="B21" s="387" t="s">
        <v>94</v>
      </c>
      <c r="C21" s="387"/>
      <c r="D21" s="387"/>
      <c r="E21" s="387"/>
      <c r="F21" s="559">
        <f>L55</f>
        <v>3765667</v>
      </c>
      <c r="G21" s="559"/>
      <c r="H21" s="559"/>
    </row>
    <row r="22" spans="2:17" ht="15.5" x14ac:dyDescent="0.35">
      <c r="B22" s="390" t="s">
        <v>95</v>
      </c>
      <c r="C22" s="390"/>
      <c r="D22" s="390"/>
      <c r="E22" s="390"/>
      <c r="F22" s="559">
        <f>F23</f>
        <v>0</v>
      </c>
      <c r="G22" s="559"/>
      <c r="H22" s="559"/>
    </row>
    <row r="23" spans="2:17" ht="15.5" x14ac:dyDescent="0.35">
      <c r="B23" s="387" t="s">
        <v>96</v>
      </c>
      <c r="C23" s="387"/>
      <c r="D23" s="387"/>
      <c r="E23" s="387"/>
      <c r="F23" s="559">
        <v>0</v>
      </c>
      <c r="G23" s="559"/>
      <c r="H23" s="559"/>
    </row>
    <row r="24" spans="2:17" ht="15.5" x14ac:dyDescent="0.35">
      <c r="B24" s="390" t="s">
        <v>97</v>
      </c>
      <c r="C24" s="390"/>
      <c r="D24" s="390"/>
      <c r="E24" s="390"/>
      <c r="F24" s="557">
        <f>SUM(F25:H27)</f>
        <v>198193.01</v>
      </c>
      <c r="G24" s="557"/>
      <c r="H24" s="557"/>
    </row>
    <row r="25" spans="2:17" ht="15.5" x14ac:dyDescent="0.35">
      <c r="B25" s="387" t="s">
        <v>98</v>
      </c>
      <c r="C25" s="387"/>
      <c r="D25" s="387"/>
      <c r="E25" s="387"/>
      <c r="F25" s="559">
        <f>M35-M39</f>
        <v>145561.43</v>
      </c>
      <c r="G25" s="559"/>
      <c r="H25" s="559"/>
    </row>
    <row r="26" spans="2:17" ht="15.5" x14ac:dyDescent="0.35">
      <c r="B26" s="387" t="s">
        <v>99</v>
      </c>
      <c r="C26" s="387"/>
      <c r="D26" s="387"/>
      <c r="E26" s="387"/>
      <c r="F26" s="559">
        <f>M39</f>
        <v>52631.58</v>
      </c>
      <c r="G26" s="559"/>
      <c r="H26" s="559"/>
      <c r="I26" s="221"/>
      <c r="J26" s="221"/>
      <c r="K26" s="221"/>
      <c r="L26" s="221"/>
      <c r="M26" s="221"/>
    </row>
    <row r="27" spans="2:17" ht="15.5" x14ac:dyDescent="0.35">
      <c r="B27" s="387" t="s">
        <v>100</v>
      </c>
      <c r="C27" s="387"/>
      <c r="D27" s="387"/>
      <c r="E27" s="387"/>
      <c r="F27" s="559">
        <v>0</v>
      </c>
      <c r="G27" s="559"/>
      <c r="H27" s="559"/>
    </row>
    <row r="28" spans="2:17" ht="15.5" x14ac:dyDescent="0.35">
      <c r="B28" s="390" t="s">
        <v>101</v>
      </c>
      <c r="C28" s="390"/>
      <c r="D28" s="390"/>
      <c r="E28" s="390"/>
      <c r="F28" s="557">
        <f>F16+F24</f>
        <v>3963860.01</v>
      </c>
      <c r="G28" s="557"/>
      <c r="H28" s="557"/>
    </row>
    <row r="30" spans="2:17" ht="15.5" x14ac:dyDescent="0.35">
      <c r="B30" s="239" t="s">
        <v>397</v>
      </c>
      <c r="C30" s="239"/>
      <c r="D30" s="239"/>
      <c r="E30" s="239"/>
      <c r="F30" s="239"/>
      <c r="G30" s="239"/>
      <c r="H30" s="239"/>
    </row>
    <row r="31" spans="2:17" ht="16.399999999999999" customHeight="1" x14ac:dyDescent="0.35">
      <c r="B31" s="382" t="s">
        <v>102</v>
      </c>
      <c r="C31" s="240" t="s">
        <v>103</v>
      </c>
      <c r="D31" s="240" t="s">
        <v>104</v>
      </c>
      <c r="E31" s="240" t="s">
        <v>105</v>
      </c>
      <c r="F31" s="240" t="s">
        <v>106</v>
      </c>
      <c r="G31" s="240" t="s">
        <v>107</v>
      </c>
      <c r="H31" s="240" t="s">
        <v>108</v>
      </c>
      <c r="I31" s="240" t="s">
        <v>109</v>
      </c>
      <c r="J31" s="240"/>
      <c r="K31" s="240"/>
      <c r="L31" s="240"/>
      <c r="M31" s="240"/>
      <c r="N31" s="240" t="s">
        <v>5</v>
      </c>
      <c r="O31" s="240"/>
      <c r="P31" s="240" t="s">
        <v>110</v>
      </c>
      <c r="Q31" s="240" t="s">
        <v>111</v>
      </c>
    </row>
    <row r="32" spans="2:17" ht="47.15" customHeight="1" x14ac:dyDescent="0.35">
      <c r="B32" s="383"/>
      <c r="C32" s="240"/>
      <c r="D32" s="240"/>
      <c r="E32" s="240"/>
      <c r="F32" s="240"/>
      <c r="G32" s="240"/>
      <c r="H32" s="240"/>
      <c r="I32" s="240" t="s">
        <v>55</v>
      </c>
      <c r="J32" s="240" t="s">
        <v>112</v>
      </c>
      <c r="K32" s="240"/>
      <c r="L32" s="240"/>
      <c r="M32" s="240" t="s">
        <v>113</v>
      </c>
      <c r="N32" s="240" t="s">
        <v>114</v>
      </c>
      <c r="O32" s="240" t="s">
        <v>115</v>
      </c>
      <c r="P32" s="240"/>
      <c r="Q32" s="240"/>
    </row>
    <row r="33" spans="2:17" ht="96" customHeight="1" x14ac:dyDescent="0.35">
      <c r="B33" s="384"/>
      <c r="C33" s="240"/>
      <c r="D33" s="240"/>
      <c r="E33" s="240"/>
      <c r="F33" s="240"/>
      <c r="G33" s="240"/>
      <c r="H33" s="240"/>
      <c r="I33" s="240"/>
      <c r="J33" s="3" t="s">
        <v>116</v>
      </c>
      <c r="K33" s="3" t="s">
        <v>117</v>
      </c>
      <c r="L33" s="3" t="s">
        <v>118</v>
      </c>
      <c r="M33" s="240"/>
      <c r="N33" s="240"/>
      <c r="O33" s="240"/>
      <c r="P33" s="240"/>
      <c r="Q33" s="240"/>
    </row>
    <row r="34" spans="2:17" ht="15.5" x14ac:dyDescent="0.35">
      <c r="B34" s="4">
        <v>1</v>
      </c>
      <c r="C34" s="4">
        <v>2</v>
      </c>
      <c r="D34" s="4">
        <v>3</v>
      </c>
      <c r="E34" s="4">
        <v>4</v>
      </c>
      <c r="F34" s="4">
        <v>5</v>
      </c>
      <c r="G34" s="4">
        <v>6</v>
      </c>
      <c r="H34" s="4">
        <v>7</v>
      </c>
      <c r="I34" s="4">
        <v>8</v>
      </c>
      <c r="J34" s="4">
        <v>9</v>
      </c>
      <c r="K34" s="4">
        <v>10</v>
      </c>
      <c r="L34" s="4">
        <v>11</v>
      </c>
      <c r="M34" s="4">
        <v>12</v>
      </c>
      <c r="N34" s="4">
        <v>13</v>
      </c>
      <c r="O34" s="4">
        <v>14</v>
      </c>
      <c r="P34" s="4">
        <v>15</v>
      </c>
      <c r="Q34" s="4">
        <v>16</v>
      </c>
    </row>
    <row r="35" spans="2:17" s="56" customFormat="1" ht="25.5" customHeight="1" x14ac:dyDescent="0.35">
      <c r="B35" s="385" t="s">
        <v>583</v>
      </c>
      <c r="C35" s="349" t="s">
        <v>119</v>
      </c>
      <c r="D35" s="334" t="s">
        <v>420</v>
      </c>
      <c r="E35" s="385" t="s">
        <v>245</v>
      </c>
      <c r="F35" s="385" t="s">
        <v>120</v>
      </c>
      <c r="G35" s="543" t="s">
        <v>706</v>
      </c>
      <c r="H35" s="351" t="s">
        <v>121</v>
      </c>
      <c r="I35" s="351">
        <f>SUM(I39:I54)</f>
        <v>3963860.0100000007</v>
      </c>
      <c r="J35" s="351">
        <f t="shared" ref="J35:M35" si="0">SUM(J39:J54)</f>
        <v>0</v>
      </c>
      <c r="K35" s="351">
        <f t="shared" si="0"/>
        <v>0</v>
      </c>
      <c r="L35" s="351">
        <f t="shared" si="0"/>
        <v>3765667</v>
      </c>
      <c r="M35" s="351">
        <f t="shared" si="0"/>
        <v>198193.01</v>
      </c>
      <c r="N35" s="385" t="s">
        <v>704</v>
      </c>
      <c r="O35" s="48">
        <f>O39+O43+O47+O51</f>
        <v>4</v>
      </c>
      <c r="P35" s="372" t="s">
        <v>553</v>
      </c>
      <c r="Q35" s="372" t="s">
        <v>554</v>
      </c>
    </row>
    <row r="36" spans="2:17" s="56" customFormat="1" ht="52.15" customHeight="1" x14ac:dyDescent="0.35">
      <c r="B36" s="386"/>
      <c r="C36" s="350"/>
      <c r="D36" s="336"/>
      <c r="E36" s="386"/>
      <c r="F36" s="386"/>
      <c r="G36" s="543"/>
      <c r="H36" s="350"/>
      <c r="I36" s="352"/>
      <c r="J36" s="352"/>
      <c r="K36" s="352"/>
      <c r="L36" s="352"/>
      <c r="M36" s="352"/>
      <c r="N36" s="561"/>
      <c r="O36" s="49" t="s">
        <v>20</v>
      </c>
      <c r="P36" s="373"/>
      <c r="Q36" s="373"/>
    </row>
    <row r="37" spans="2:17" s="56" customFormat="1" ht="25.5" customHeight="1" x14ac:dyDescent="0.35">
      <c r="B37" s="386"/>
      <c r="C37" s="350"/>
      <c r="D37" s="336"/>
      <c r="E37" s="386"/>
      <c r="F37" s="386"/>
      <c r="G37" s="543"/>
      <c r="H37" s="350"/>
      <c r="I37" s="352"/>
      <c r="J37" s="352"/>
      <c r="K37" s="352"/>
      <c r="L37" s="352"/>
      <c r="M37" s="352"/>
      <c r="N37" s="385" t="s">
        <v>582</v>
      </c>
      <c r="O37" s="48">
        <v>135</v>
      </c>
      <c r="P37" s="373"/>
      <c r="Q37" s="373"/>
    </row>
    <row r="38" spans="2:17" s="56" customFormat="1" ht="35.65" customHeight="1" x14ac:dyDescent="0.35">
      <c r="B38" s="386"/>
      <c r="C38" s="350"/>
      <c r="D38" s="336"/>
      <c r="E38" s="386"/>
      <c r="F38" s="386"/>
      <c r="G38" s="543"/>
      <c r="H38" s="350"/>
      <c r="I38" s="352"/>
      <c r="J38" s="352"/>
      <c r="K38" s="352"/>
      <c r="L38" s="352"/>
      <c r="M38" s="352"/>
      <c r="N38" s="561"/>
      <c r="O38" s="49" t="s">
        <v>20</v>
      </c>
      <c r="P38" s="373"/>
      <c r="Q38" s="373"/>
    </row>
    <row r="39" spans="2:17" s="219" customFormat="1" ht="25.5" customHeight="1" x14ac:dyDescent="0.35">
      <c r="B39" s="562" t="s">
        <v>584</v>
      </c>
      <c r="C39" s="565"/>
      <c r="D39" s="562" t="s">
        <v>349</v>
      </c>
      <c r="E39" s="562" t="s">
        <v>325</v>
      </c>
      <c r="F39" s="562"/>
      <c r="G39" s="542" t="s">
        <v>705</v>
      </c>
      <c r="H39" s="351"/>
      <c r="I39" s="500">
        <f>SUM(J39:M42)</f>
        <v>1052631.58</v>
      </c>
      <c r="J39" s="500">
        <v>0</v>
      </c>
      <c r="K39" s="500">
        <v>0</v>
      </c>
      <c r="L39" s="500">
        <v>1000000</v>
      </c>
      <c r="M39" s="500">
        <v>52631.58</v>
      </c>
      <c r="N39" s="562" t="s">
        <v>704</v>
      </c>
      <c r="O39" s="134">
        <v>1</v>
      </c>
      <c r="P39" s="539" t="s">
        <v>553</v>
      </c>
      <c r="Q39" s="539" t="s">
        <v>554</v>
      </c>
    </row>
    <row r="40" spans="2:17" s="219" customFormat="1" ht="43.15" customHeight="1" x14ac:dyDescent="0.35">
      <c r="B40" s="564"/>
      <c r="C40" s="566"/>
      <c r="D40" s="564"/>
      <c r="E40" s="564"/>
      <c r="F40" s="564"/>
      <c r="G40" s="542"/>
      <c r="H40" s="350"/>
      <c r="I40" s="501"/>
      <c r="J40" s="501"/>
      <c r="K40" s="501"/>
      <c r="L40" s="501"/>
      <c r="M40" s="501"/>
      <c r="N40" s="563"/>
      <c r="O40" s="174" t="s">
        <v>20</v>
      </c>
      <c r="P40" s="540"/>
      <c r="Q40" s="540"/>
    </row>
    <row r="41" spans="2:17" s="219" customFormat="1" ht="25.5" customHeight="1" x14ac:dyDescent="0.35">
      <c r="B41" s="564"/>
      <c r="C41" s="566"/>
      <c r="D41" s="564"/>
      <c r="E41" s="564"/>
      <c r="F41" s="564"/>
      <c r="G41" s="542"/>
      <c r="H41" s="350"/>
      <c r="I41" s="501"/>
      <c r="J41" s="501"/>
      <c r="K41" s="501"/>
      <c r="L41" s="501"/>
      <c r="M41" s="501"/>
      <c r="N41" s="562" t="s">
        <v>582</v>
      </c>
      <c r="O41" s="134">
        <v>53</v>
      </c>
      <c r="P41" s="540"/>
      <c r="Q41" s="540"/>
    </row>
    <row r="42" spans="2:17" s="219" customFormat="1" ht="24.4" customHeight="1" x14ac:dyDescent="0.35">
      <c r="B42" s="564"/>
      <c r="C42" s="566"/>
      <c r="D42" s="564"/>
      <c r="E42" s="564"/>
      <c r="F42" s="564"/>
      <c r="G42" s="542"/>
      <c r="H42" s="350"/>
      <c r="I42" s="501"/>
      <c r="J42" s="501"/>
      <c r="K42" s="501"/>
      <c r="L42" s="501"/>
      <c r="M42" s="501"/>
      <c r="N42" s="563"/>
      <c r="O42" s="174" t="s">
        <v>20</v>
      </c>
      <c r="P42" s="540"/>
      <c r="Q42" s="540"/>
    </row>
    <row r="43" spans="2:17" s="219" customFormat="1" ht="25.5" customHeight="1" x14ac:dyDescent="0.35">
      <c r="B43" s="562" t="s">
        <v>585</v>
      </c>
      <c r="C43" s="565"/>
      <c r="D43" s="562" t="s">
        <v>422</v>
      </c>
      <c r="E43" s="562" t="s">
        <v>254</v>
      </c>
      <c r="F43" s="562"/>
      <c r="G43" s="542" t="s">
        <v>705</v>
      </c>
      <c r="H43" s="351"/>
      <c r="I43" s="500">
        <v>1657894.74</v>
      </c>
      <c r="J43" s="500">
        <v>0</v>
      </c>
      <c r="K43" s="500">
        <v>0</v>
      </c>
      <c r="L43" s="500">
        <v>1575000</v>
      </c>
      <c r="M43" s="500">
        <v>82894.740000000005</v>
      </c>
      <c r="N43" s="562" t="s">
        <v>704</v>
      </c>
      <c r="O43" s="134">
        <v>1</v>
      </c>
      <c r="P43" s="539" t="s">
        <v>553</v>
      </c>
      <c r="Q43" s="539" t="s">
        <v>554</v>
      </c>
    </row>
    <row r="44" spans="2:17" s="219" customFormat="1" ht="40.15" customHeight="1" x14ac:dyDescent="0.35">
      <c r="B44" s="564"/>
      <c r="C44" s="566"/>
      <c r="D44" s="564"/>
      <c r="E44" s="564"/>
      <c r="F44" s="564"/>
      <c r="G44" s="542"/>
      <c r="H44" s="350"/>
      <c r="I44" s="501"/>
      <c r="J44" s="501"/>
      <c r="K44" s="501"/>
      <c r="L44" s="501"/>
      <c r="M44" s="501"/>
      <c r="N44" s="563"/>
      <c r="O44" s="174" t="s">
        <v>20</v>
      </c>
      <c r="P44" s="540"/>
      <c r="Q44" s="540"/>
    </row>
    <row r="45" spans="2:17" s="219" customFormat="1" ht="25.5" customHeight="1" x14ac:dyDescent="0.35">
      <c r="B45" s="564"/>
      <c r="C45" s="566"/>
      <c r="D45" s="564"/>
      <c r="E45" s="564"/>
      <c r="F45" s="564"/>
      <c r="G45" s="542"/>
      <c r="H45" s="350"/>
      <c r="I45" s="501"/>
      <c r="J45" s="501"/>
      <c r="K45" s="501"/>
      <c r="L45" s="501"/>
      <c r="M45" s="501"/>
      <c r="N45" s="562" t="s">
        <v>582</v>
      </c>
      <c r="O45" s="134">
        <v>43</v>
      </c>
      <c r="P45" s="540"/>
      <c r="Q45" s="540"/>
    </row>
    <row r="46" spans="2:17" s="219" customFormat="1" ht="25.5" customHeight="1" x14ac:dyDescent="0.35">
      <c r="B46" s="564"/>
      <c r="C46" s="566"/>
      <c r="D46" s="564"/>
      <c r="E46" s="564"/>
      <c r="F46" s="564"/>
      <c r="G46" s="542"/>
      <c r="H46" s="350"/>
      <c r="I46" s="501"/>
      <c r="J46" s="501"/>
      <c r="K46" s="501"/>
      <c r="L46" s="501"/>
      <c r="M46" s="501"/>
      <c r="N46" s="563"/>
      <c r="O46" s="174" t="s">
        <v>20</v>
      </c>
      <c r="P46" s="540"/>
      <c r="Q46" s="540"/>
    </row>
    <row r="47" spans="2:17" s="219" customFormat="1" ht="25.5" customHeight="1" x14ac:dyDescent="0.35">
      <c r="B47" s="562" t="s">
        <v>586</v>
      </c>
      <c r="C47" s="565"/>
      <c r="D47" s="562" t="s">
        <v>426</v>
      </c>
      <c r="E47" s="562" t="s">
        <v>249</v>
      </c>
      <c r="F47" s="562"/>
      <c r="G47" s="542" t="s">
        <v>705</v>
      </c>
      <c r="H47" s="351"/>
      <c r="I47" s="500">
        <f>SUM(J47:M50)</f>
        <v>631578.94999999995</v>
      </c>
      <c r="J47" s="500">
        <v>0</v>
      </c>
      <c r="K47" s="500">
        <v>0</v>
      </c>
      <c r="L47" s="500">
        <v>600000</v>
      </c>
      <c r="M47" s="500">
        <v>31578.95</v>
      </c>
      <c r="N47" s="562" t="s">
        <v>704</v>
      </c>
      <c r="O47" s="134">
        <v>1</v>
      </c>
      <c r="P47" s="539" t="s">
        <v>553</v>
      </c>
      <c r="Q47" s="539" t="s">
        <v>554</v>
      </c>
    </row>
    <row r="48" spans="2:17" s="219" customFormat="1" ht="40.5" customHeight="1" x14ac:dyDescent="0.35">
      <c r="B48" s="564"/>
      <c r="C48" s="566"/>
      <c r="D48" s="564"/>
      <c r="E48" s="564"/>
      <c r="F48" s="564"/>
      <c r="G48" s="542"/>
      <c r="H48" s="350"/>
      <c r="I48" s="501"/>
      <c r="J48" s="501"/>
      <c r="K48" s="501"/>
      <c r="L48" s="501"/>
      <c r="M48" s="501"/>
      <c r="N48" s="563"/>
      <c r="O48" s="174" t="s">
        <v>20</v>
      </c>
      <c r="P48" s="540"/>
      <c r="Q48" s="540"/>
    </row>
    <row r="49" spans="2:17" s="219" customFormat="1" ht="25.5" customHeight="1" x14ac:dyDescent="0.35">
      <c r="B49" s="564"/>
      <c r="C49" s="566"/>
      <c r="D49" s="564"/>
      <c r="E49" s="564"/>
      <c r="F49" s="564"/>
      <c r="G49" s="542"/>
      <c r="H49" s="350"/>
      <c r="I49" s="501"/>
      <c r="J49" s="501"/>
      <c r="K49" s="501"/>
      <c r="L49" s="501"/>
      <c r="M49" s="501"/>
      <c r="N49" s="562" t="s">
        <v>582</v>
      </c>
      <c r="O49" s="134">
        <v>15</v>
      </c>
      <c r="P49" s="540"/>
      <c r="Q49" s="540"/>
    </row>
    <row r="50" spans="2:17" s="219" customFormat="1" ht="25.5" customHeight="1" x14ac:dyDescent="0.35">
      <c r="B50" s="564"/>
      <c r="C50" s="566"/>
      <c r="D50" s="564"/>
      <c r="E50" s="564"/>
      <c r="F50" s="564"/>
      <c r="G50" s="542"/>
      <c r="H50" s="350"/>
      <c r="I50" s="501"/>
      <c r="J50" s="501"/>
      <c r="K50" s="501"/>
      <c r="L50" s="501"/>
      <c r="M50" s="501"/>
      <c r="N50" s="563"/>
      <c r="O50" s="174" t="s">
        <v>20</v>
      </c>
      <c r="P50" s="540"/>
      <c r="Q50" s="540"/>
    </row>
    <row r="51" spans="2:17" s="219" customFormat="1" ht="25.5" customHeight="1" x14ac:dyDescent="0.35">
      <c r="B51" s="562" t="s">
        <v>587</v>
      </c>
      <c r="C51" s="565"/>
      <c r="D51" s="562" t="s">
        <v>424</v>
      </c>
      <c r="E51" s="562" t="s">
        <v>261</v>
      </c>
      <c r="F51" s="562"/>
      <c r="G51" s="542" t="s">
        <v>705</v>
      </c>
      <c r="H51" s="351"/>
      <c r="I51" s="500">
        <f>L51+M51</f>
        <v>621754.74</v>
      </c>
      <c r="J51" s="500">
        <v>0</v>
      </c>
      <c r="K51" s="500">
        <v>0</v>
      </c>
      <c r="L51" s="500">
        <v>590667</v>
      </c>
      <c r="M51" s="500">
        <v>31087.74</v>
      </c>
      <c r="N51" s="562" t="s">
        <v>704</v>
      </c>
      <c r="O51" s="134">
        <v>1</v>
      </c>
      <c r="P51" s="539" t="s">
        <v>553</v>
      </c>
      <c r="Q51" s="539" t="s">
        <v>554</v>
      </c>
    </row>
    <row r="52" spans="2:17" s="219" customFormat="1" ht="40.5" customHeight="1" x14ac:dyDescent="0.35">
      <c r="B52" s="564"/>
      <c r="C52" s="566"/>
      <c r="D52" s="564"/>
      <c r="E52" s="564"/>
      <c r="F52" s="564"/>
      <c r="G52" s="542"/>
      <c r="H52" s="350"/>
      <c r="I52" s="501"/>
      <c r="J52" s="501"/>
      <c r="K52" s="501"/>
      <c r="L52" s="501"/>
      <c r="M52" s="501"/>
      <c r="N52" s="563"/>
      <c r="O52" s="174" t="s">
        <v>20</v>
      </c>
      <c r="P52" s="540"/>
      <c r="Q52" s="540"/>
    </row>
    <row r="53" spans="2:17" s="219" customFormat="1" ht="25.5" customHeight="1" x14ac:dyDescent="0.35">
      <c r="B53" s="564"/>
      <c r="C53" s="566"/>
      <c r="D53" s="564"/>
      <c r="E53" s="564"/>
      <c r="F53" s="564"/>
      <c r="G53" s="542"/>
      <c r="H53" s="350"/>
      <c r="I53" s="501"/>
      <c r="J53" s="501"/>
      <c r="K53" s="501"/>
      <c r="L53" s="501"/>
      <c r="M53" s="501"/>
      <c r="N53" s="562" t="s">
        <v>582</v>
      </c>
      <c r="O53" s="134">
        <v>24</v>
      </c>
      <c r="P53" s="540"/>
      <c r="Q53" s="540"/>
    </row>
    <row r="54" spans="2:17" s="219" customFormat="1" ht="25.5" customHeight="1" x14ac:dyDescent="0.35">
      <c r="B54" s="564"/>
      <c r="C54" s="566"/>
      <c r="D54" s="564"/>
      <c r="E54" s="564"/>
      <c r="F54" s="564"/>
      <c r="G54" s="542"/>
      <c r="H54" s="350"/>
      <c r="I54" s="501"/>
      <c r="J54" s="501"/>
      <c r="K54" s="501"/>
      <c r="L54" s="501"/>
      <c r="M54" s="501"/>
      <c r="N54" s="563"/>
      <c r="O54" s="174" t="s">
        <v>20</v>
      </c>
      <c r="P54" s="540"/>
      <c r="Q54" s="540"/>
    </row>
    <row r="55" spans="2:17" s="56" customFormat="1" ht="15.5" x14ac:dyDescent="0.35">
      <c r="B55" s="554" t="s">
        <v>125</v>
      </c>
      <c r="C55" s="554"/>
      <c r="D55" s="554"/>
      <c r="E55" s="554"/>
      <c r="F55" s="554"/>
      <c r="G55" s="554"/>
      <c r="H55" s="554"/>
      <c r="I55" s="57">
        <f>I35</f>
        <v>3963860.0100000007</v>
      </c>
      <c r="J55" s="57">
        <f t="shared" ref="J55:M55" si="1">J35</f>
        <v>0</v>
      </c>
      <c r="K55" s="57">
        <f t="shared" si="1"/>
        <v>0</v>
      </c>
      <c r="L55" s="57">
        <f t="shared" si="1"/>
        <v>3765667</v>
      </c>
      <c r="M55" s="57">
        <f t="shared" si="1"/>
        <v>198193.01</v>
      </c>
      <c r="N55" s="570"/>
      <c r="O55" s="570"/>
      <c r="P55" s="570"/>
      <c r="Q55" s="570"/>
    </row>
    <row r="56" spans="2:17" x14ac:dyDescent="0.35">
      <c r="I56" s="14"/>
      <c r="J56" s="14"/>
      <c r="K56" s="14"/>
      <c r="L56" s="14"/>
      <c r="M56" s="14"/>
    </row>
    <row r="57" spans="2:17" ht="15" x14ac:dyDescent="0.35">
      <c r="B57" s="58" t="s">
        <v>368</v>
      </c>
      <c r="C57" s="58"/>
      <c r="D57" s="58"/>
      <c r="E57" s="58"/>
    </row>
    <row r="58" spans="2:17" ht="48" customHeight="1" x14ac:dyDescent="0.35">
      <c r="B58" s="9" t="s">
        <v>2</v>
      </c>
      <c r="C58" s="240" t="s">
        <v>126</v>
      </c>
      <c r="D58" s="240"/>
      <c r="E58" s="240"/>
      <c r="F58" s="241" t="s">
        <v>127</v>
      </c>
      <c r="G58" s="241"/>
      <c r="H58" s="241"/>
      <c r="I58" s="241"/>
      <c r="J58" s="240" t="s">
        <v>128</v>
      </c>
      <c r="K58" s="241"/>
      <c r="L58" s="241"/>
      <c r="M58" s="241"/>
    </row>
    <row r="59" spans="2:17" ht="15.5" x14ac:dyDescent="0.35">
      <c r="B59" s="4">
        <v>1</v>
      </c>
      <c r="C59" s="326">
        <v>2</v>
      </c>
      <c r="D59" s="326"/>
      <c r="E59" s="326"/>
      <c r="F59" s="326">
        <v>3</v>
      </c>
      <c r="G59" s="326"/>
      <c r="H59" s="326"/>
      <c r="I59" s="326"/>
      <c r="J59" s="326">
        <v>4</v>
      </c>
      <c r="K59" s="326"/>
      <c r="L59" s="326"/>
      <c r="M59" s="326"/>
    </row>
    <row r="60" spans="2:17" ht="16.5" customHeight="1" x14ac:dyDescent="0.35">
      <c r="B60" s="8"/>
      <c r="C60" s="362"/>
      <c r="D60" s="362"/>
      <c r="E60" s="362"/>
      <c r="F60" s="364"/>
      <c r="G60" s="364"/>
      <c r="H60" s="364"/>
      <c r="I60" s="364"/>
      <c r="J60" s="364"/>
      <c r="K60" s="364"/>
      <c r="L60" s="364"/>
      <c r="M60" s="364"/>
    </row>
    <row r="62" spans="2:17" ht="15" x14ac:dyDescent="0.35">
      <c r="B62" s="58" t="s">
        <v>369</v>
      </c>
      <c r="C62" s="58"/>
      <c r="D62" s="58"/>
      <c r="E62" s="58"/>
      <c r="F62" s="58"/>
    </row>
    <row r="63" spans="2:17" ht="33.65" customHeight="1" x14ac:dyDescent="0.35">
      <c r="B63" s="9" t="s">
        <v>2</v>
      </c>
      <c r="C63" s="241" t="s">
        <v>129</v>
      </c>
      <c r="D63" s="241"/>
      <c r="E63" s="241"/>
      <c r="F63" s="241" t="s">
        <v>127</v>
      </c>
      <c r="G63" s="241"/>
      <c r="H63" s="241"/>
      <c r="I63" s="241"/>
      <c r="J63" s="240" t="s">
        <v>130</v>
      </c>
      <c r="K63" s="241"/>
      <c r="L63" s="241"/>
      <c r="M63" s="241"/>
    </row>
    <row r="64" spans="2:17" ht="15.5" x14ac:dyDescent="0.35">
      <c r="B64" s="4">
        <v>1</v>
      </c>
      <c r="C64" s="326">
        <v>2</v>
      </c>
      <c r="D64" s="326"/>
      <c r="E64" s="326"/>
      <c r="F64" s="326">
        <v>3</v>
      </c>
      <c r="G64" s="326"/>
      <c r="H64" s="326"/>
      <c r="I64" s="326"/>
      <c r="J64" s="326">
        <v>4</v>
      </c>
      <c r="K64" s="326"/>
      <c r="L64" s="326"/>
      <c r="M64" s="326"/>
    </row>
    <row r="65" spans="1:17" ht="13.15" customHeight="1" x14ac:dyDescent="0.35">
      <c r="B65" s="8"/>
      <c r="C65" s="362"/>
      <c r="D65" s="362"/>
      <c r="E65" s="362"/>
      <c r="F65" s="364"/>
      <c r="G65" s="364"/>
      <c r="H65" s="364"/>
      <c r="I65" s="364"/>
      <c r="J65" s="364"/>
      <c r="K65" s="364"/>
      <c r="L65" s="364"/>
      <c r="M65" s="364"/>
    </row>
    <row r="66" spans="1:17" ht="13.15" customHeight="1" x14ac:dyDescent="0.35"/>
    <row r="67" spans="1:17" ht="16.5" customHeight="1" x14ac:dyDescent="0.35">
      <c r="B67" s="365" t="s">
        <v>312</v>
      </c>
      <c r="C67" s="365"/>
      <c r="D67" s="365"/>
    </row>
    <row r="68" spans="1:17" ht="13.15" customHeight="1" x14ac:dyDescent="0.35">
      <c r="B68" s="9" t="s">
        <v>2</v>
      </c>
      <c r="C68" s="240" t="s">
        <v>131</v>
      </c>
      <c r="D68" s="240"/>
      <c r="E68" s="240"/>
      <c r="F68" s="353" t="s">
        <v>132</v>
      </c>
      <c r="G68" s="354"/>
      <c r="H68" s="354"/>
      <c r="I68" s="354"/>
      <c r="J68" s="354"/>
      <c r="K68" s="354"/>
      <c r="L68" s="354"/>
      <c r="M68" s="355"/>
    </row>
    <row r="69" spans="1:17" ht="13.15" customHeight="1" x14ac:dyDescent="0.35">
      <c r="B69" s="4">
        <v>1</v>
      </c>
      <c r="C69" s="326">
        <v>2</v>
      </c>
      <c r="D69" s="326"/>
      <c r="E69" s="326"/>
      <c r="F69" s="356">
        <v>3</v>
      </c>
      <c r="G69" s="357"/>
      <c r="H69" s="357"/>
      <c r="I69" s="357"/>
      <c r="J69" s="357"/>
      <c r="K69" s="357"/>
      <c r="L69" s="357"/>
      <c r="M69" s="358"/>
    </row>
    <row r="70" spans="1:17" ht="49.15" customHeight="1" x14ac:dyDescent="0.35">
      <c r="B70" s="8">
        <v>1</v>
      </c>
      <c r="C70" s="542" t="s">
        <v>589</v>
      </c>
      <c r="D70" s="542"/>
      <c r="E70" s="542"/>
      <c r="F70" s="617" t="s">
        <v>590</v>
      </c>
      <c r="G70" s="618"/>
      <c r="H70" s="618"/>
      <c r="I70" s="618"/>
      <c r="J70" s="618"/>
      <c r="K70" s="618"/>
      <c r="L70" s="618"/>
      <c r="M70" s="619"/>
    </row>
    <row r="71" spans="1:17" ht="13.15" customHeight="1" x14ac:dyDescent="0.35"/>
    <row r="72" spans="1:17" ht="15" x14ac:dyDescent="0.35">
      <c r="B72" s="365" t="s">
        <v>313</v>
      </c>
      <c r="C72" s="365"/>
      <c r="D72" s="365"/>
      <c r="E72" s="365"/>
      <c r="F72" s="365"/>
      <c r="G72" s="365"/>
    </row>
    <row r="73" spans="1:17" ht="15.65" customHeight="1" x14ac:dyDescent="0.35">
      <c r="B73" s="9" t="s">
        <v>2</v>
      </c>
      <c r="C73" s="353" t="s">
        <v>133</v>
      </c>
      <c r="D73" s="354"/>
      <c r="E73" s="354"/>
      <c r="F73" s="354"/>
      <c r="G73" s="354"/>
      <c r="H73" s="354"/>
      <c r="I73" s="354"/>
      <c r="J73" s="354"/>
      <c r="K73" s="354"/>
      <c r="L73" s="354"/>
      <c r="M73" s="355"/>
    </row>
    <row r="74" spans="1:17" ht="15.5" x14ac:dyDescent="0.35">
      <c r="B74" s="4">
        <v>1</v>
      </c>
      <c r="C74" s="356">
        <v>2</v>
      </c>
      <c r="D74" s="357"/>
      <c r="E74" s="357"/>
      <c r="F74" s="357"/>
      <c r="G74" s="357"/>
      <c r="H74" s="357"/>
      <c r="I74" s="357"/>
      <c r="J74" s="357"/>
      <c r="K74" s="357"/>
      <c r="L74" s="357"/>
      <c r="M74" s="358"/>
    </row>
    <row r="75" spans="1:17" ht="15.5" x14ac:dyDescent="0.35">
      <c r="B75" s="8"/>
      <c r="C75" s="359"/>
      <c r="D75" s="360"/>
      <c r="E75" s="360"/>
      <c r="F75" s="360"/>
      <c r="G75" s="360"/>
      <c r="H75" s="360"/>
      <c r="I75" s="360"/>
      <c r="J75" s="360"/>
      <c r="K75" s="360"/>
      <c r="L75" s="360"/>
      <c r="M75" s="361"/>
    </row>
    <row r="78" spans="1:17" ht="19.5" customHeight="1" x14ac:dyDescent="0.35">
      <c r="A78" s="220"/>
      <c r="B78" s="544"/>
      <c r="C78" s="544"/>
      <c r="D78" s="544"/>
      <c r="E78" s="544"/>
      <c r="F78" s="544"/>
      <c r="G78" s="544"/>
      <c r="H78" s="544"/>
      <c r="I78" s="544"/>
      <c r="J78" s="544"/>
      <c r="K78" s="544"/>
      <c r="L78" s="544"/>
      <c r="M78" s="544"/>
      <c r="N78" s="544"/>
      <c r="O78" s="544"/>
      <c r="P78" s="544"/>
      <c r="Q78" s="544"/>
    </row>
  </sheetData>
  <mergeCells count="180">
    <mergeCell ref="N39:N40"/>
    <mergeCell ref="P39:P42"/>
    <mergeCell ref="Q39:Q42"/>
    <mergeCell ref="N41:N42"/>
    <mergeCell ref="K39:K42"/>
    <mergeCell ref="L39:L42"/>
    <mergeCell ref="M39:M42"/>
    <mergeCell ref="M47:M50"/>
    <mergeCell ref="N47:N48"/>
    <mergeCell ref="P47:P50"/>
    <mergeCell ref="Q47:Q50"/>
    <mergeCell ref="N49:N50"/>
    <mergeCell ref="D47:D50"/>
    <mergeCell ref="E47:E50"/>
    <mergeCell ref="F47:F50"/>
    <mergeCell ref="G47:G50"/>
    <mergeCell ref="H47:H50"/>
    <mergeCell ref="I47:I50"/>
    <mergeCell ref="J47:J50"/>
    <mergeCell ref="K47:K50"/>
    <mergeCell ref="L47:L50"/>
    <mergeCell ref="B2:Q2"/>
    <mergeCell ref="B5:H5"/>
    <mergeCell ref="B6:B7"/>
    <mergeCell ref="C6:D7"/>
    <mergeCell ref="E6:G7"/>
    <mergeCell ref="H6:J7"/>
    <mergeCell ref="K6:N6"/>
    <mergeCell ref="K7:M7"/>
    <mergeCell ref="B43:B46"/>
    <mergeCell ref="C43:C46"/>
    <mergeCell ref="D43:D46"/>
    <mergeCell ref="E43:E46"/>
    <mergeCell ref="F43:F46"/>
    <mergeCell ref="G43:G46"/>
    <mergeCell ref="H43:H46"/>
    <mergeCell ref="I43:I46"/>
    <mergeCell ref="J43:J46"/>
    <mergeCell ref="K43:K46"/>
    <mergeCell ref="L43:L46"/>
    <mergeCell ref="M43:M46"/>
    <mergeCell ref="N43:N44"/>
    <mergeCell ref="P43:P46"/>
    <mergeCell ref="Q43:Q46"/>
    <mergeCell ref="N45:N46"/>
    <mergeCell ref="K10:M10"/>
    <mergeCell ref="B13:G13"/>
    <mergeCell ref="B14:E14"/>
    <mergeCell ref="F14:H14"/>
    <mergeCell ref="B15:E15"/>
    <mergeCell ref="F15:H15"/>
    <mergeCell ref="C8:D8"/>
    <mergeCell ref="E8:G8"/>
    <mergeCell ref="H8:J8"/>
    <mergeCell ref="K8:M8"/>
    <mergeCell ref="B9:B10"/>
    <mergeCell ref="C9:D10"/>
    <mergeCell ref="E9:G10"/>
    <mergeCell ref="H9:J9"/>
    <mergeCell ref="K9:M9"/>
    <mergeCell ref="H10:J10"/>
    <mergeCell ref="B19:E19"/>
    <mergeCell ref="F19:H19"/>
    <mergeCell ref="B20:E20"/>
    <mergeCell ref="F20:H20"/>
    <mergeCell ref="B16:E16"/>
    <mergeCell ref="F16:H16"/>
    <mergeCell ref="B17:E17"/>
    <mergeCell ref="F17:H17"/>
    <mergeCell ref="B18:E18"/>
    <mergeCell ref="F18:H18"/>
    <mergeCell ref="B24:E24"/>
    <mergeCell ref="F24:H24"/>
    <mergeCell ref="B25:E25"/>
    <mergeCell ref="F25:H25"/>
    <mergeCell ref="B26:E26"/>
    <mergeCell ref="F26:H26"/>
    <mergeCell ref="B21:E21"/>
    <mergeCell ref="F21:H21"/>
    <mergeCell ref="B22:E22"/>
    <mergeCell ref="F22:H22"/>
    <mergeCell ref="B23:E23"/>
    <mergeCell ref="F23:H23"/>
    <mergeCell ref="B27:E27"/>
    <mergeCell ref="F27:H27"/>
    <mergeCell ref="B28:E28"/>
    <mergeCell ref="F28:H28"/>
    <mergeCell ref="B30:H30"/>
    <mergeCell ref="B31:B33"/>
    <mergeCell ref="C31:C33"/>
    <mergeCell ref="D31:D33"/>
    <mergeCell ref="E31:E33"/>
    <mergeCell ref="F31:F33"/>
    <mergeCell ref="G31:G33"/>
    <mergeCell ref="H31:H33"/>
    <mergeCell ref="H35:H38"/>
    <mergeCell ref="I35:I38"/>
    <mergeCell ref="J35:J38"/>
    <mergeCell ref="P31:P33"/>
    <mergeCell ref="Q31:Q33"/>
    <mergeCell ref="I32:I33"/>
    <mergeCell ref="J32:L32"/>
    <mergeCell ref="M32:M33"/>
    <mergeCell ref="N32:N33"/>
    <mergeCell ref="O32:O33"/>
    <mergeCell ref="I31:M31"/>
    <mergeCell ref="N31:O31"/>
    <mergeCell ref="B47:B50"/>
    <mergeCell ref="C47:C50"/>
    <mergeCell ref="K35:K38"/>
    <mergeCell ref="L35:L38"/>
    <mergeCell ref="M35:M38"/>
    <mergeCell ref="N35:N36"/>
    <mergeCell ref="P35:P38"/>
    <mergeCell ref="Q35:Q38"/>
    <mergeCell ref="N37:N38"/>
    <mergeCell ref="H39:H42"/>
    <mergeCell ref="I39:I42"/>
    <mergeCell ref="J39:J42"/>
    <mergeCell ref="B39:B42"/>
    <mergeCell ref="C39:C42"/>
    <mergeCell ref="D39:D42"/>
    <mergeCell ref="E39:E42"/>
    <mergeCell ref="F39:F42"/>
    <mergeCell ref="G39:G42"/>
    <mergeCell ref="B35:B38"/>
    <mergeCell ref="C35:C38"/>
    <mergeCell ref="D35:D38"/>
    <mergeCell ref="E35:E38"/>
    <mergeCell ref="F35:F38"/>
    <mergeCell ref="G35:G38"/>
    <mergeCell ref="Q51:Q54"/>
    <mergeCell ref="N53:N54"/>
    <mergeCell ref="B55:H55"/>
    <mergeCell ref="N55:Q55"/>
    <mergeCell ref="H51:H54"/>
    <mergeCell ref="I51:I54"/>
    <mergeCell ref="J51:J54"/>
    <mergeCell ref="K51:K54"/>
    <mergeCell ref="L51:L54"/>
    <mergeCell ref="M51:M54"/>
    <mergeCell ref="B51:B54"/>
    <mergeCell ref="C51:C54"/>
    <mergeCell ref="D51:D54"/>
    <mergeCell ref="E51:E54"/>
    <mergeCell ref="F51:F54"/>
    <mergeCell ref="G51:G54"/>
    <mergeCell ref="J63:M63"/>
    <mergeCell ref="C58:E58"/>
    <mergeCell ref="F58:I58"/>
    <mergeCell ref="J58:M58"/>
    <mergeCell ref="C59:E59"/>
    <mergeCell ref="F59:I59"/>
    <mergeCell ref="J59:M59"/>
    <mergeCell ref="N51:N52"/>
    <mergeCell ref="P51:P54"/>
    <mergeCell ref="B72:G72"/>
    <mergeCell ref="C73:M73"/>
    <mergeCell ref="C74:M74"/>
    <mergeCell ref="C75:M75"/>
    <mergeCell ref="B78:Q78"/>
    <mergeCell ref="B3:Q3"/>
    <mergeCell ref="B67:D67"/>
    <mergeCell ref="C68:E68"/>
    <mergeCell ref="F68:M68"/>
    <mergeCell ref="C69:E69"/>
    <mergeCell ref="F69:M69"/>
    <mergeCell ref="C70:E70"/>
    <mergeCell ref="F70:M70"/>
    <mergeCell ref="C64:E64"/>
    <mergeCell ref="F64:I64"/>
    <mergeCell ref="J64:M64"/>
    <mergeCell ref="C65:E65"/>
    <mergeCell ref="F65:I65"/>
    <mergeCell ref="J65:M65"/>
    <mergeCell ref="C60:E60"/>
    <mergeCell ref="F60:I60"/>
    <mergeCell ref="J60:M60"/>
    <mergeCell ref="C63:E63"/>
    <mergeCell ref="F63:I63"/>
  </mergeCells>
  <conditionalFormatting sqref="M57:M58">
    <cfRule type="cellIs" dxfId="3" priority="4" operator="lessThan">
      <formula>#REF!*0.15</formula>
    </cfRule>
  </conditionalFormatting>
  <printOptions horizontalCentered="1"/>
  <pageMargins left="0.31496062992125984" right="0.11811023622047245" top="0.74803149606299213" bottom="0.15748031496062992" header="0.31496062992125984" footer="0.11811023622047245"/>
  <pageSetup paperSize="9" scale="48" fitToHeight="0" orientation="landscape" horizontalDpi="300" verticalDpi="300" r:id="rId1"/>
  <headerFooter scaleWithDoc="0"/>
  <extLst>
    <ext xmlns:x14="http://schemas.microsoft.com/office/spreadsheetml/2009/9/main" uri="{CCE6A557-97BC-4b89-ADB6-D9C93CAAB3DF}">
      <x14:dataValidations xmlns:xm="http://schemas.microsoft.com/office/excel/2006/main" count="2">
        <x14:dataValidation type="list" allowBlank="1" showInputMessage="1" showErrorMessage="1" xr:uid="{617F5583-0C3E-494F-803B-E5696A70787D}">
          <x14:formula1>
            <xm:f>Rodikliai!$M$3:$M$4</xm:f>
          </x14:formula1>
          <xm:sqref>N35:N54</xm:sqref>
        </x14:dataValidation>
        <x14:dataValidation type="list" allowBlank="1" showInputMessage="1" showErrorMessage="1" xr:uid="{73E228A2-0D5D-4DEE-A832-0FABCC278372}">
          <x14:formula1>
            <xm:f>Rodikliai!$F$3:$F$6</xm:f>
          </x14:formula1>
          <xm:sqref>N55:N58</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08BC5-C20E-4C06-A14E-5C0DCC96A417}">
  <sheetPr>
    <pageSetUpPr fitToPage="1"/>
  </sheetPr>
  <dimension ref="A1:R90"/>
  <sheetViews>
    <sheetView topLeftCell="A41" zoomScale="70" zoomScaleNormal="70" workbookViewId="0">
      <selection activeCell="N57" sqref="N57:N58"/>
    </sheetView>
  </sheetViews>
  <sheetFormatPr defaultColWidth="8.7265625" defaultRowHeight="14.5" x14ac:dyDescent="0.35"/>
  <cols>
    <col min="2" max="2" width="22.7265625" customWidth="1"/>
    <col min="3" max="3" width="12.7265625" customWidth="1"/>
    <col min="4" max="4" width="19.54296875" customWidth="1"/>
    <col min="5" max="5" width="19" customWidth="1"/>
    <col min="6" max="6" width="20.26953125" customWidth="1"/>
    <col min="7" max="7" width="21.54296875" customWidth="1"/>
    <col min="8" max="8" width="18.26953125" customWidth="1"/>
    <col min="9" max="9" width="15.54296875" customWidth="1"/>
    <col min="10" max="10" width="10.54296875" customWidth="1"/>
    <col min="11" max="11" width="14.54296875" customWidth="1"/>
    <col min="12" max="12" width="17.26953125" customWidth="1"/>
    <col min="13" max="13" width="14.26953125" customWidth="1"/>
    <col min="14" max="14" width="44.54296875" customWidth="1"/>
    <col min="15" max="15" width="12.453125" customWidth="1"/>
    <col min="16" max="17" width="14.453125" customWidth="1"/>
  </cols>
  <sheetData>
    <row r="1" spans="2:17" ht="15.5" x14ac:dyDescent="0.35">
      <c r="B1" s="7"/>
      <c r="C1" s="7"/>
      <c r="D1" s="7"/>
      <c r="E1" s="7"/>
      <c r="F1" s="7"/>
      <c r="G1" s="7"/>
      <c r="H1" s="7"/>
      <c r="I1" s="7"/>
      <c r="J1" s="7"/>
      <c r="K1" s="7"/>
      <c r="L1" s="7"/>
      <c r="M1" s="7"/>
      <c r="N1" s="7"/>
      <c r="O1" s="7"/>
      <c r="P1" s="7"/>
      <c r="Q1" s="7"/>
    </row>
    <row r="2" spans="2:17" ht="15.5" x14ac:dyDescent="0.35">
      <c r="B2" s="295" t="s">
        <v>539</v>
      </c>
      <c r="C2" s="295"/>
      <c r="D2" s="295"/>
      <c r="E2" s="295"/>
      <c r="F2" s="295"/>
      <c r="G2" s="295"/>
      <c r="H2" s="295"/>
      <c r="I2" s="295"/>
      <c r="J2" s="295"/>
      <c r="K2" s="295"/>
      <c r="L2" s="295"/>
      <c r="M2" s="295"/>
      <c r="N2" s="295"/>
      <c r="O2" s="295"/>
      <c r="P2" s="295"/>
      <c r="Q2" s="295"/>
    </row>
    <row r="3" spans="2:17" ht="15.65" customHeight="1" x14ac:dyDescent="0.35">
      <c r="B3" s="295" t="s">
        <v>540</v>
      </c>
      <c r="C3" s="295"/>
      <c r="D3" s="295"/>
      <c r="E3" s="295"/>
      <c r="F3" s="295"/>
      <c r="G3" s="295"/>
      <c r="H3" s="295"/>
      <c r="I3" s="295"/>
      <c r="J3" s="295"/>
      <c r="K3" s="295"/>
      <c r="L3" s="295"/>
      <c r="M3" s="295"/>
      <c r="N3" s="295"/>
      <c r="O3" s="295"/>
      <c r="P3" s="295"/>
      <c r="Q3" s="295"/>
    </row>
    <row r="4" spans="2:17" ht="15.5" x14ac:dyDescent="0.35">
      <c r="B4" s="6"/>
      <c r="C4" s="6"/>
      <c r="D4" s="6"/>
      <c r="E4" s="6"/>
      <c r="F4" s="6"/>
      <c r="G4" s="6"/>
      <c r="H4" s="6"/>
      <c r="I4" s="6"/>
      <c r="J4" s="6"/>
      <c r="K4" s="6"/>
      <c r="L4" s="6"/>
      <c r="M4" s="6"/>
      <c r="N4" s="6"/>
      <c r="O4" s="6"/>
      <c r="P4" s="6"/>
      <c r="Q4" s="6"/>
    </row>
    <row r="5" spans="2:17" ht="15.5" x14ac:dyDescent="0.35">
      <c r="B5" s="239" t="s">
        <v>395</v>
      </c>
      <c r="C5" s="239"/>
      <c r="D5" s="239"/>
      <c r="E5" s="239"/>
      <c r="F5" s="239"/>
      <c r="G5" s="239"/>
      <c r="H5" s="239"/>
      <c r="I5" s="7"/>
      <c r="J5" s="7"/>
      <c r="K5" s="7"/>
      <c r="L5" s="7"/>
      <c r="M5" s="7"/>
      <c r="N5" s="7"/>
      <c r="O5" s="7"/>
      <c r="P5" s="7"/>
      <c r="Q5" s="7"/>
    </row>
    <row r="6" spans="2:17" ht="21.65" customHeight="1" x14ac:dyDescent="0.35">
      <c r="B6" s="241" t="s">
        <v>2</v>
      </c>
      <c r="C6" s="241" t="s">
        <v>71</v>
      </c>
      <c r="D6" s="241"/>
      <c r="E6" s="240" t="s">
        <v>72</v>
      </c>
      <c r="F6" s="240"/>
      <c r="G6" s="240"/>
      <c r="H6" s="240" t="s">
        <v>73</v>
      </c>
      <c r="I6" s="240"/>
      <c r="J6" s="240"/>
      <c r="K6" s="241" t="s">
        <v>74</v>
      </c>
      <c r="L6" s="241"/>
      <c r="M6" s="241"/>
      <c r="N6" s="241"/>
    </row>
    <row r="7" spans="2:17" ht="34.4" customHeight="1" x14ac:dyDescent="0.35">
      <c r="B7" s="241"/>
      <c r="C7" s="241"/>
      <c r="D7" s="241"/>
      <c r="E7" s="240"/>
      <c r="F7" s="240"/>
      <c r="G7" s="240"/>
      <c r="H7" s="240"/>
      <c r="I7" s="240"/>
      <c r="J7" s="240"/>
      <c r="K7" s="240" t="s">
        <v>75</v>
      </c>
      <c r="L7" s="240"/>
      <c r="M7" s="240"/>
      <c r="N7" s="3" t="s">
        <v>76</v>
      </c>
      <c r="O7" s="1"/>
      <c r="P7" s="1"/>
      <c r="Q7" s="1"/>
    </row>
    <row r="8" spans="2:17" ht="15.5" x14ac:dyDescent="0.35">
      <c r="B8" s="4">
        <v>1</v>
      </c>
      <c r="C8" s="326">
        <v>2</v>
      </c>
      <c r="D8" s="326"/>
      <c r="E8" s="326">
        <v>3</v>
      </c>
      <c r="F8" s="326"/>
      <c r="G8" s="326"/>
      <c r="H8" s="326">
        <v>4</v>
      </c>
      <c r="I8" s="326"/>
      <c r="J8" s="326"/>
      <c r="K8" s="326">
        <v>5</v>
      </c>
      <c r="L8" s="326"/>
      <c r="M8" s="326"/>
      <c r="N8" s="4">
        <v>6</v>
      </c>
    </row>
    <row r="9" spans="2:17" ht="15.5" x14ac:dyDescent="0.35">
      <c r="B9" s="332" t="s">
        <v>14</v>
      </c>
      <c r="C9" s="320" t="s">
        <v>541</v>
      </c>
      <c r="D9" s="317"/>
      <c r="E9" s="320" t="s">
        <v>542</v>
      </c>
      <c r="F9" s="321"/>
      <c r="G9" s="322"/>
      <c r="H9" s="630">
        <v>0</v>
      </c>
      <c r="I9" s="631"/>
      <c r="J9" s="631"/>
      <c r="K9" s="630" t="s">
        <v>16</v>
      </c>
      <c r="L9" s="631"/>
      <c r="M9" s="631"/>
      <c r="N9" s="180">
        <f>O35</f>
        <v>1673</v>
      </c>
    </row>
    <row r="10" spans="2:17" ht="31.9" customHeight="1" x14ac:dyDescent="0.35">
      <c r="B10" s="333"/>
      <c r="C10" s="318"/>
      <c r="D10" s="319"/>
      <c r="E10" s="323"/>
      <c r="F10" s="324"/>
      <c r="G10" s="325"/>
      <c r="H10" s="313" t="s">
        <v>19</v>
      </c>
      <c r="I10" s="314"/>
      <c r="J10" s="315"/>
      <c r="K10" s="313" t="s">
        <v>16</v>
      </c>
      <c r="L10" s="314"/>
      <c r="M10" s="315"/>
      <c r="N10" s="174" t="s">
        <v>20</v>
      </c>
    </row>
    <row r="13" spans="2:17" ht="15.5" x14ac:dyDescent="0.35">
      <c r="B13" s="239" t="s">
        <v>396</v>
      </c>
      <c r="C13" s="239"/>
      <c r="D13" s="239"/>
      <c r="E13" s="239"/>
      <c r="F13" s="239"/>
      <c r="G13" s="239"/>
    </row>
    <row r="14" spans="2:17" ht="15.5" x14ac:dyDescent="0.35">
      <c r="B14" s="388" t="s">
        <v>86</v>
      </c>
      <c r="C14" s="388"/>
      <c r="D14" s="388"/>
      <c r="E14" s="388"/>
      <c r="F14" s="388" t="s">
        <v>87</v>
      </c>
      <c r="G14" s="388"/>
      <c r="H14" s="388"/>
    </row>
    <row r="15" spans="2:17" ht="15.5" x14ac:dyDescent="0.35">
      <c r="B15" s="389">
        <v>1</v>
      </c>
      <c r="C15" s="389"/>
      <c r="D15" s="389"/>
      <c r="E15" s="389"/>
      <c r="F15" s="389">
        <v>2</v>
      </c>
      <c r="G15" s="389"/>
      <c r="H15" s="389"/>
    </row>
    <row r="16" spans="2:17" ht="15.5" x14ac:dyDescent="0.35">
      <c r="B16" s="390" t="s">
        <v>88</v>
      </c>
      <c r="C16" s="390"/>
      <c r="D16" s="390"/>
      <c r="E16" s="390"/>
      <c r="F16" s="557">
        <f>F17+F18+F20+F22</f>
        <v>3200530</v>
      </c>
      <c r="G16" s="557"/>
      <c r="H16" s="557"/>
    </row>
    <row r="17" spans="2:17" ht="15.5" x14ac:dyDescent="0.35">
      <c r="B17" s="390" t="s">
        <v>89</v>
      </c>
      <c r="C17" s="390"/>
      <c r="D17" s="390"/>
      <c r="E17" s="390"/>
      <c r="F17" s="559">
        <v>0</v>
      </c>
      <c r="G17" s="559"/>
      <c r="H17" s="559"/>
    </row>
    <row r="18" spans="2:17" ht="31.4" customHeight="1" x14ac:dyDescent="0.35">
      <c r="B18" s="390" t="s">
        <v>91</v>
      </c>
      <c r="C18" s="390"/>
      <c r="D18" s="390"/>
      <c r="E18" s="390"/>
      <c r="F18" s="559">
        <f>F19</f>
        <v>0</v>
      </c>
      <c r="G18" s="559"/>
      <c r="H18" s="559"/>
    </row>
    <row r="19" spans="2:17" ht="15.5" x14ac:dyDescent="0.35">
      <c r="B19" s="387" t="s">
        <v>92</v>
      </c>
      <c r="C19" s="387"/>
      <c r="D19" s="387"/>
      <c r="E19" s="387"/>
      <c r="F19" s="559">
        <f>K67</f>
        <v>0</v>
      </c>
      <c r="G19" s="559"/>
      <c r="H19" s="559"/>
    </row>
    <row r="20" spans="2:17" ht="15.5" x14ac:dyDescent="0.35">
      <c r="B20" s="390" t="s">
        <v>93</v>
      </c>
      <c r="C20" s="390"/>
      <c r="D20" s="390"/>
      <c r="E20" s="390"/>
      <c r="F20" s="557">
        <f>F21</f>
        <v>3200530</v>
      </c>
      <c r="G20" s="557"/>
      <c r="H20" s="557"/>
    </row>
    <row r="21" spans="2:17" ht="15.5" x14ac:dyDescent="0.35">
      <c r="B21" s="387" t="s">
        <v>94</v>
      </c>
      <c r="C21" s="387"/>
      <c r="D21" s="387"/>
      <c r="E21" s="387"/>
      <c r="F21" s="559">
        <f>L67</f>
        <v>3200530</v>
      </c>
      <c r="G21" s="559"/>
      <c r="H21" s="559"/>
    </row>
    <row r="22" spans="2:17" ht="15.5" x14ac:dyDescent="0.35">
      <c r="B22" s="390" t="s">
        <v>95</v>
      </c>
      <c r="C22" s="390"/>
      <c r="D22" s="390"/>
      <c r="E22" s="390"/>
      <c r="F22" s="559">
        <f>F23</f>
        <v>0</v>
      </c>
      <c r="G22" s="559"/>
      <c r="H22" s="559"/>
    </row>
    <row r="23" spans="2:17" ht="15.5" x14ac:dyDescent="0.35">
      <c r="B23" s="387" t="s">
        <v>96</v>
      </c>
      <c r="C23" s="387"/>
      <c r="D23" s="387"/>
      <c r="E23" s="387"/>
      <c r="F23" s="559">
        <v>0</v>
      </c>
      <c r="G23" s="559"/>
      <c r="H23" s="559"/>
    </row>
    <row r="24" spans="2:17" ht="15.5" x14ac:dyDescent="0.35">
      <c r="B24" s="390" t="s">
        <v>97</v>
      </c>
      <c r="C24" s="390"/>
      <c r="D24" s="390"/>
      <c r="E24" s="390"/>
      <c r="F24" s="557">
        <f>SUM(F25:H27)</f>
        <v>168452</v>
      </c>
      <c r="G24" s="557"/>
      <c r="H24" s="557"/>
    </row>
    <row r="25" spans="2:17" ht="15.5" x14ac:dyDescent="0.35">
      <c r="B25" s="387" t="s">
        <v>98</v>
      </c>
      <c r="C25" s="387"/>
      <c r="D25" s="387"/>
      <c r="E25" s="387"/>
      <c r="F25" s="559">
        <f>M67</f>
        <v>168452</v>
      </c>
      <c r="G25" s="559"/>
      <c r="H25" s="559"/>
    </row>
    <row r="26" spans="2:17" ht="15.5" x14ac:dyDescent="0.35">
      <c r="B26" s="387" t="s">
        <v>99</v>
      </c>
      <c r="C26" s="387"/>
      <c r="D26" s="387"/>
      <c r="E26" s="387"/>
      <c r="F26" s="559">
        <v>0</v>
      </c>
      <c r="G26" s="559"/>
      <c r="H26" s="559"/>
    </row>
    <row r="27" spans="2:17" ht="15.5" x14ac:dyDescent="0.35">
      <c r="B27" s="387" t="s">
        <v>100</v>
      </c>
      <c r="C27" s="387"/>
      <c r="D27" s="387"/>
      <c r="E27" s="387"/>
      <c r="F27" s="559">
        <v>0</v>
      </c>
      <c r="G27" s="559"/>
      <c r="H27" s="559"/>
    </row>
    <row r="28" spans="2:17" ht="15.5" x14ac:dyDescent="0.35">
      <c r="B28" s="390" t="s">
        <v>101</v>
      </c>
      <c r="C28" s="390"/>
      <c r="D28" s="390"/>
      <c r="E28" s="390"/>
      <c r="F28" s="557">
        <f>F16+F24</f>
        <v>3368982</v>
      </c>
      <c r="G28" s="557"/>
      <c r="H28" s="557"/>
      <c r="I28" s="221"/>
      <c r="J28" s="221"/>
      <c r="K28" s="221"/>
      <c r="L28" s="221"/>
      <c r="M28" s="221"/>
    </row>
    <row r="30" spans="2:17" ht="15.5" x14ac:dyDescent="0.35">
      <c r="B30" s="239" t="s">
        <v>397</v>
      </c>
      <c r="C30" s="239"/>
      <c r="D30" s="239"/>
      <c r="E30" s="239"/>
      <c r="F30" s="239"/>
      <c r="G30" s="239"/>
      <c r="H30" s="239"/>
    </row>
    <row r="31" spans="2:17" ht="16.399999999999999" customHeight="1" x14ac:dyDescent="0.35">
      <c r="B31" s="382" t="s">
        <v>102</v>
      </c>
      <c r="C31" s="240" t="s">
        <v>103</v>
      </c>
      <c r="D31" s="240" t="s">
        <v>104</v>
      </c>
      <c r="E31" s="240" t="s">
        <v>105</v>
      </c>
      <c r="F31" s="240" t="s">
        <v>106</v>
      </c>
      <c r="G31" s="240" t="s">
        <v>107</v>
      </c>
      <c r="H31" s="240" t="s">
        <v>108</v>
      </c>
      <c r="I31" s="240" t="s">
        <v>109</v>
      </c>
      <c r="J31" s="240"/>
      <c r="K31" s="240"/>
      <c r="L31" s="240"/>
      <c r="M31" s="240"/>
      <c r="N31" s="240" t="s">
        <v>5</v>
      </c>
      <c r="O31" s="240"/>
      <c r="P31" s="240" t="s">
        <v>110</v>
      </c>
      <c r="Q31" s="240" t="s">
        <v>111</v>
      </c>
    </row>
    <row r="32" spans="2:17" ht="47.15" customHeight="1" x14ac:dyDescent="0.35">
      <c r="B32" s="383"/>
      <c r="C32" s="240"/>
      <c r="D32" s="240"/>
      <c r="E32" s="240"/>
      <c r="F32" s="240"/>
      <c r="G32" s="240"/>
      <c r="H32" s="240"/>
      <c r="I32" s="240" t="s">
        <v>55</v>
      </c>
      <c r="J32" s="240" t="s">
        <v>112</v>
      </c>
      <c r="K32" s="240"/>
      <c r="L32" s="240"/>
      <c r="M32" s="240" t="s">
        <v>113</v>
      </c>
      <c r="N32" s="240" t="s">
        <v>114</v>
      </c>
      <c r="O32" s="240" t="s">
        <v>115</v>
      </c>
      <c r="P32" s="240"/>
      <c r="Q32" s="240"/>
    </row>
    <row r="33" spans="2:18" ht="96" customHeight="1" x14ac:dyDescent="0.35">
      <c r="B33" s="384"/>
      <c r="C33" s="240"/>
      <c r="D33" s="240"/>
      <c r="E33" s="240"/>
      <c r="F33" s="240"/>
      <c r="G33" s="240"/>
      <c r="H33" s="240"/>
      <c r="I33" s="240"/>
      <c r="J33" s="3" t="s">
        <v>116</v>
      </c>
      <c r="K33" s="3" t="s">
        <v>117</v>
      </c>
      <c r="L33" s="3" t="s">
        <v>118</v>
      </c>
      <c r="M33" s="240"/>
      <c r="N33" s="240"/>
      <c r="O33" s="240"/>
      <c r="P33" s="240"/>
      <c r="Q33" s="240"/>
    </row>
    <row r="34" spans="2:18" ht="15.5" x14ac:dyDescent="0.35">
      <c r="B34" s="4">
        <v>1</v>
      </c>
      <c r="C34" s="4">
        <v>2</v>
      </c>
      <c r="D34" s="4">
        <v>3</v>
      </c>
      <c r="E34" s="4">
        <v>4</v>
      </c>
      <c r="F34" s="4">
        <v>5</v>
      </c>
      <c r="G34" s="4">
        <v>6</v>
      </c>
      <c r="H34" s="4">
        <v>7</v>
      </c>
      <c r="I34" s="4">
        <v>8</v>
      </c>
      <c r="J34" s="4">
        <v>9</v>
      </c>
      <c r="K34" s="4">
        <v>10</v>
      </c>
      <c r="L34" s="4">
        <v>11</v>
      </c>
      <c r="M34" s="4">
        <v>12</v>
      </c>
      <c r="N34" s="4">
        <v>13</v>
      </c>
      <c r="O34" s="4">
        <v>14</v>
      </c>
      <c r="P34" s="4">
        <v>15</v>
      </c>
      <c r="Q34" s="4">
        <v>16</v>
      </c>
    </row>
    <row r="35" spans="2:18" s="56" customFormat="1" ht="25.5" customHeight="1" x14ac:dyDescent="0.35">
      <c r="B35" s="385" t="s">
        <v>543</v>
      </c>
      <c r="C35" s="349" t="s">
        <v>119</v>
      </c>
      <c r="D35" s="385" t="s">
        <v>134</v>
      </c>
      <c r="E35" s="349" t="s">
        <v>591</v>
      </c>
      <c r="F35" s="349" t="s">
        <v>120</v>
      </c>
      <c r="G35" s="349" t="s">
        <v>706</v>
      </c>
      <c r="H35" s="351" t="s">
        <v>121</v>
      </c>
      <c r="I35" s="351">
        <f>SUM(I43:I66)</f>
        <v>3368982</v>
      </c>
      <c r="J35" s="351">
        <f>SUM(J43:J66)</f>
        <v>0</v>
      </c>
      <c r="K35" s="351">
        <f>SUM(K43:K66)</f>
        <v>0</v>
      </c>
      <c r="L35" s="351">
        <f>SUM(L43:L66)</f>
        <v>3200530</v>
      </c>
      <c r="M35" s="351">
        <f>SUM(M43:M66)</f>
        <v>168452</v>
      </c>
      <c r="N35" s="627" t="s">
        <v>549</v>
      </c>
      <c r="O35" s="176">
        <f>O43+O51+O59</f>
        <v>1673</v>
      </c>
      <c r="P35" s="372" t="s">
        <v>553</v>
      </c>
      <c r="Q35" s="372" t="s">
        <v>554</v>
      </c>
      <c r="R35" s="222"/>
    </row>
    <row r="36" spans="2:18" s="56" customFormat="1" ht="55.5" customHeight="1" x14ac:dyDescent="0.35">
      <c r="B36" s="386"/>
      <c r="C36" s="350"/>
      <c r="D36" s="386"/>
      <c r="E36" s="350"/>
      <c r="F36" s="350"/>
      <c r="G36" s="350"/>
      <c r="H36" s="350"/>
      <c r="I36" s="352"/>
      <c r="J36" s="352"/>
      <c r="K36" s="352"/>
      <c r="L36" s="352"/>
      <c r="M36" s="352"/>
      <c r="N36" s="628"/>
      <c r="O36" s="49" t="s">
        <v>20</v>
      </c>
      <c r="P36" s="373"/>
      <c r="Q36" s="373"/>
    </row>
    <row r="37" spans="2:18" s="56" customFormat="1" ht="25.5" customHeight="1" x14ac:dyDescent="0.35">
      <c r="B37" s="386"/>
      <c r="C37" s="350"/>
      <c r="D37" s="386"/>
      <c r="E37" s="350"/>
      <c r="F37" s="350"/>
      <c r="G37" s="350"/>
      <c r="H37" s="350"/>
      <c r="I37" s="352"/>
      <c r="J37" s="352"/>
      <c r="K37" s="352"/>
      <c r="L37" s="352"/>
      <c r="M37" s="352"/>
      <c r="N37" s="629" t="s">
        <v>550</v>
      </c>
      <c r="O37" s="225">
        <f>O45+O53+O61</f>
        <v>9</v>
      </c>
      <c r="P37" s="373"/>
      <c r="Q37" s="373"/>
    </row>
    <row r="38" spans="2:18" s="56" customFormat="1" ht="25.5" customHeight="1" x14ac:dyDescent="0.35">
      <c r="B38" s="386"/>
      <c r="C38" s="350"/>
      <c r="D38" s="386"/>
      <c r="E38" s="350"/>
      <c r="F38" s="350"/>
      <c r="G38" s="350"/>
      <c r="H38" s="350"/>
      <c r="I38" s="352"/>
      <c r="J38" s="352"/>
      <c r="K38" s="352"/>
      <c r="L38" s="352"/>
      <c r="M38" s="352"/>
      <c r="N38" s="629"/>
      <c r="O38" s="49" t="s">
        <v>20</v>
      </c>
      <c r="P38" s="373"/>
      <c r="Q38" s="373"/>
    </row>
    <row r="39" spans="2:18" s="56" customFormat="1" ht="25.5" customHeight="1" x14ac:dyDescent="0.35">
      <c r="B39" s="386"/>
      <c r="C39" s="350"/>
      <c r="D39" s="386"/>
      <c r="E39" s="350"/>
      <c r="F39" s="350"/>
      <c r="G39" s="350"/>
      <c r="H39" s="350"/>
      <c r="I39" s="352"/>
      <c r="J39" s="352"/>
      <c r="K39" s="352"/>
      <c r="L39" s="352"/>
      <c r="M39" s="352"/>
      <c r="N39" s="629" t="s">
        <v>551</v>
      </c>
      <c r="O39" s="225">
        <f>O55+O47+O63</f>
        <v>1673</v>
      </c>
      <c r="P39" s="373"/>
      <c r="Q39" s="373"/>
      <c r="R39" s="222"/>
    </row>
    <row r="40" spans="2:18" s="56" customFormat="1" ht="25.5" customHeight="1" x14ac:dyDescent="0.35">
      <c r="B40" s="386"/>
      <c r="C40" s="350"/>
      <c r="D40" s="386"/>
      <c r="E40" s="350"/>
      <c r="F40" s="350"/>
      <c r="G40" s="350"/>
      <c r="H40" s="350"/>
      <c r="I40" s="352"/>
      <c r="J40" s="352"/>
      <c r="K40" s="352"/>
      <c r="L40" s="352"/>
      <c r="M40" s="352"/>
      <c r="N40" s="629"/>
      <c r="O40" s="49" t="s">
        <v>20</v>
      </c>
      <c r="P40" s="373"/>
      <c r="Q40" s="373"/>
    </row>
    <row r="41" spans="2:18" s="56" customFormat="1" ht="25.5" customHeight="1" x14ac:dyDescent="0.35">
      <c r="B41" s="386"/>
      <c r="C41" s="350"/>
      <c r="D41" s="386"/>
      <c r="E41" s="350"/>
      <c r="F41" s="350"/>
      <c r="G41" s="350"/>
      <c r="H41" s="350"/>
      <c r="I41" s="352"/>
      <c r="J41" s="352"/>
      <c r="K41" s="352"/>
      <c r="L41" s="352"/>
      <c r="M41" s="352"/>
      <c r="N41" s="627" t="s">
        <v>552</v>
      </c>
      <c r="O41" s="176">
        <f>O57+O49+O65</f>
        <v>3</v>
      </c>
      <c r="P41" s="373"/>
      <c r="Q41" s="373"/>
    </row>
    <row r="42" spans="2:18" s="56" customFormat="1" ht="25.5" customHeight="1" x14ac:dyDescent="0.35">
      <c r="B42" s="386"/>
      <c r="C42" s="350"/>
      <c r="D42" s="386"/>
      <c r="E42" s="350"/>
      <c r="F42" s="350"/>
      <c r="G42" s="350"/>
      <c r="H42" s="350"/>
      <c r="I42" s="352"/>
      <c r="J42" s="352"/>
      <c r="K42" s="352"/>
      <c r="L42" s="352"/>
      <c r="M42" s="352"/>
      <c r="N42" s="628"/>
      <c r="O42" s="49" t="s">
        <v>20</v>
      </c>
      <c r="P42" s="373"/>
      <c r="Q42" s="373"/>
    </row>
    <row r="43" spans="2:18" s="219" customFormat="1" ht="25.5" customHeight="1" x14ac:dyDescent="0.35">
      <c r="B43" s="562" t="s">
        <v>544</v>
      </c>
      <c r="C43" s="565"/>
      <c r="D43" s="562" t="s">
        <v>258</v>
      </c>
      <c r="E43" s="565" t="s">
        <v>325</v>
      </c>
      <c r="F43" s="565"/>
      <c r="G43" s="565" t="s">
        <v>705</v>
      </c>
      <c r="H43" s="351"/>
      <c r="I43" s="500">
        <f>L43+M43</f>
        <v>1558133</v>
      </c>
      <c r="J43" s="500">
        <v>0</v>
      </c>
      <c r="K43" s="500">
        <v>0</v>
      </c>
      <c r="L43" s="500">
        <v>1480226</v>
      </c>
      <c r="M43" s="500">
        <v>77907</v>
      </c>
      <c r="N43" s="624" t="s">
        <v>549</v>
      </c>
      <c r="O43" s="175">
        <v>1131</v>
      </c>
      <c r="P43" s="539" t="s">
        <v>553</v>
      </c>
      <c r="Q43" s="539" t="s">
        <v>554</v>
      </c>
    </row>
    <row r="44" spans="2:18" s="219" customFormat="1" ht="25.5" customHeight="1" x14ac:dyDescent="0.35">
      <c r="B44" s="564"/>
      <c r="C44" s="566"/>
      <c r="D44" s="564"/>
      <c r="E44" s="566"/>
      <c r="F44" s="566"/>
      <c r="G44" s="566"/>
      <c r="H44" s="350"/>
      <c r="I44" s="501"/>
      <c r="J44" s="501"/>
      <c r="K44" s="501"/>
      <c r="L44" s="501"/>
      <c r="M44" s="501"/>
      <c r="N44" s="625"/>
      <c r="O44" s="174" t="s">
        <v>20</v>
      </c>
      <c r="P44" s="540"/>
      <c r="Q44" s="540"/>
    </row>
    <row r="45" spans="2:18" s="219" customFormat="1" ht="25.5" customHeight="1" x14ac:dyDescent="0.35">
      <c r="B45" s="564"/>
      <c r="C45" s="566"/>
      <c r="D45" s="564"/>
      <c r="E45" s="566"/>
      <c r="F45" s="566"/>
      <c r="G45" s="566"/>
      <c r="H45" s="350"/>
      <c r="I45" s="501"/>
      <c r="J45" s="501"/>
      <c r="K45" s="501"/>
      <c r="L45" s="501"/>
      <c r="M45" s="501"/>
      <c r="N45" s="312" t="s">
        <v>550</v>
      </c>
      <c r="O45" s="226">
        <v>5</v>
      </c>
      <c r="P45" s="540"/>
      <c r="Q45" s="540"/>
    </row>
    <row r="46" spans="2:18" s="219" customFormat="1" ht="25.5" customHeight="1" x14ac:dyDescent="0.35">
      <c r="B46" s="564"/>
      <c r="C46" s="566"/>
      <c r="D46" s="564"/>
      <c r="E46" s="566"/>
      <c r="F46" s="566"/>
      <c r="G46" s="566"/>
      <c r="H46" s="350"/>
      <c r="I46" s="501"/>
      <c r="J46" s="501"/>
      <c r="K46" s="501"/>
      <c r="L46" s="501"/>
      <c r="M46" s="501"/>
      <c r="N46" s="312"/>
      <c r="O46" s="174" t="s">
        <v>20</v>
      </c>
      <c r="P46" s="540"/>
      <c r="Q46" s="540"/>
    </row>
    <row r="47" spans="2:18" s="219" customFormat="1" ht="25.5" customHeight="1" x14ac:dyDescent="0.35">
      <c r="B47" s="564"/>
      <c r="C47" s="566"/>
      <c r="D47" s="564"/>
      <c r="E47" s="566"/>
      <c r="F47" s="566"/>
      <c r="G47" s="566"/>
      <c r="H47" s="350"/>
      <c r="I47" s="501"/>
      <c r="J47" s="501"/>
      <c r="K47" s="501"/>
      <c r="L47" s="501"/>
      <c r="M47" s="501"/>
      <c r="N47" s="312" t="s">
        <v>551</v>
      </c>
      <c r="O47" s="226">
        <v>1131</v>
      </c>
      <c r="P47" s="540"/>
      <c r="Q47" s="540"/>
    </row>
    <row r="48" spans="2:18" s="219" customFormat="1" ht="25.5" customHeight="1" x14ac:dyDescent="0.35">
      <c r="B48" s="564"/>
      <c r="C48" s="566"/>
      <c r="D48" s="564"/>
      <c r="E48" s="566"/>
      <c r="F48" s="566"/>
      <c r="G48" s="566"/>
      <c r="H48" s="350"/>
      <c r="I48" s="501"/>
      <c r="J48" s="501"/>
      <c r="K48" s="501"/>
      <c r="L48" s="501"/>
      <c r="M48" s="501"/>
      <c r="N48" s="312"/>
      <c r="O48" s="174" t="s">
        <v>20</v>
      </c>
      <c r="P48" s="540"/>
      <c r="Q48" s="540"/>
    </row>
    <row r="49" spans="2:17" s="219" customFormat="1" ht="25.5" customHeight="1" x14ac:dyDescent="0.35">
      <c r="B49" s="564"/>
      <c r="C49" s="566"/>
      <c r="D49" s="564"/>
      <c r="E49" s="566"/>
      <c r="F49" s="566"/>
      <c r="G49" s="566"/>
      <c r="H49" s="350"/>
      <c r="I49" s="501"/>
      <c r="J49" s="501"/>
      <c r="K49" s="501"/>
      <c r="L49" s="501"/>
      <c r="M49" s="501"/>
      <c r="N49" s="624" t="s">
        <v>552</v>
      </c>
      <c r="O49" s="175">
        <v>1</v>
      </c>
      <c r="P49" s="540"/>
      <c r="Q49" s="540"/>
    </row>
    <row r="50" spans="2:17" s="219" customFormat="1" ht="25.5" customHeight="1" x14ac:dyDescent="0.35">
      <c r="B50" s="563"/>
      <c r="C50" s="623"/>
      <c r="D50" s="563"/>
      <c r="E50" s="623"/>
      <c r="F50" s="623"/>
      <c r="G50" s="623"/>
      <c r="H50" s="350"/>
      <c r="I50" s="502"/>
      <c r="J50" s="502"/>
      <c r="K50" s="502"/>
      <c r="L50" s="502"/>
      <c r="M50" s="502"/>
      <c r="N50" s="626"/>
      <c r="O50" s="174" t="s">
        <v>20</v>
      </c>
      <c r="P50" s="540"/>
      <c r="Q50" s="540"/>
    </row>
    <row r="51" spans="2:17" s="219" customFormat="1" ht="25.5" customHeight="1" x14ac:dyDescent="0.35">
      <c r="B51" s="562" t="s">
        <v>545</v>
      </c>
      <c r="C51" s="611"/>
      <c r="D51" s="562" t="s">
        <v>249</v>
      </c>
      <c r="E51" s="565" t="s">
        <v>325</v>
      </c>
      <c r="F51" s="611"/>
      <c r="G51" s="565" t="s">
        <v>705</v>
      </c>
      <c r="H51" s="351"/>
      <c r="I51" s="547">
        <f>L51+M51</f>
        <v>1205467</v>
      </c>
      <c r="J51" s="547"/>
      <c r="K51" s="547"/>
      <c r="L51" s="547">
        <v>1145192</v>
      </c>
      <c r="M51" s="547">
        <v>60275</v>
      </c>
      <c r="N51" s="624" t="s">
        <v>549</v>
      </c>
      <c r="O51" s="175">
        <v>70</v>
      </c>
      <c r="P51" s="539" t="s">
        <v>553</v>
      </c>
      <c r="Q51" s="539" t="s">
        <v>554</v>
      </c>
    </row>
    <row r="52" spans="2:17" s="219" customFormat="1" ht="25.5" customHeight="1" x14ac:dyDescent="0.35">
      <c r="B52" s="564"/>
      <c r="C52" s="611"/>
      <c r="D52" s="564"/>
      <c r="E52" s="566"/>
      <c r="F52" s="611"/>
      <c r="G52" s="566"/>
      <c r="H52" s="350"/>
      <c r="I52" s="547"/>
      <c r="J52" s="547"/>
      <c r="K52" s="547"/>
      <c r="L52" s="547"/>
      <c r="M52" s="547"/>
      <c r="N52" s="625"/>
      <c r="O52" s="174" t="s">
        <v>20</v>
      </c>
      <c r="P52" s="540"/>
      <c r="Q52" s="540"/>
    </row>
    <row r="53" spans="2:17" s="219" customFormat="1" ht="25.5" customHeight="1" x14ac:dyDescent="0.35">
      <c r="B53" s="564"/>
      <c r="C53" s="611"/>
      <c r="D53" s="564"/>
      <c r="E53" s="566"/>
      <c r="F53" s="611"/>
      <c r="G53" s="566"/>
      <c r="H53" s="350"/>
      <c r="I53" s="547"/>
      <c r="J53" s="547"/>
      <c r="K53" s="547"/>
      <c r="L53" s="547"/>
      <c r="M53" s="547"/>
      <c r="N53" s="312" t="s">
        <v>550</v>
      </c>
      <c r="O53" s="175">
        <v>1</v>
      </c>
      <c r="P53" s="540"/>
      <c r="Q53" s="540"/>
    </row>
    <row r="54" spans="2:17" s="219" customFormat="1" ht="25.5" customHeight="1" x14ac:dyDescent="0.35">
      <c r="B54" s="564"/>
      <c r="C54" s="611"/>
      <c r="D54" s="564"/>
      <c r="E54" s="566"/>
      <c r="F54" s="611"/>
      <c r="G54" s="566"/>
      <c r="H54" s="350"/>
      <c r="I54" s="547"/>
      <c r="J54" s="547"/>
      <c r="K54" s="547"/>
      <c r="L54" s="547"/>
      <c r="M54" s="547"/>
      <c r="N54" s="312"/>
      <c r="O54" s="174" t="s">
        <v>20</v>
      </c>
      <c r="P54" s="540"/>
      <c r="Q54" s="540"/>
    </row>
    <row r="55" spans="2:17" s="219" customFormat="1" ht="25.5" customHeight="1" x14ac:dyDescent="0.35">
      <c r="B55" s="564"/>
      <c r="C55" s="611"/>
      <c r="D55" s="564"/>
      <c r="E55" s="566"/>
      <c r="F55" s="611"/>
      <c r="G55" s="566"/>
      <c r="H55" s="350"/>
      <c r="I55" s="547"/>
      <c r="J55" s="547"/>
      <c r="K55" s="547"/>
      <c r="L55" s="547"/>
      <c r="M55" s="547"/>
      <c r="N55" s="312" t="s">
        <v>551</v>
      </c>
      <c r="O55" s="175">
        <v>70</v>
      </c>
      <c r="P55" s="540"/>
      <c r="Q55" s="540"/>
    </row>
    <row r="56" spans="2:17" s="219" customFormat="1" ht="25.5" customHeight="1" x14ac:dyDescent="0.35">
      <c r="B56" s="564"/>
      <c r="C56" s="611"/>
      <c r="D56" s="564"/>
      <c r="E56" s="566"/>
      <c r="F56" s="611"/>
      <c r="G56" s="566"/>
      <c r="H56" s="350"/>
      <c r="I56" s="547"/>
      <c r="J56" s="547"/>
      <c r="K56" s="547"/>
      <c r="L56" s="547"/>
      <c r="M56" s="547"/>
      <c r="N56" s="312"/>
      <c r="O56" s="174" t="s">
        <v>20</v>
      </c>
      <c r="P56" s="540"/>
      <c r="Q56" s="540"/>
    </row>
    <row r="57" spans="2:17" s="219" customFormat="1" ht="25.5" customHeight="1" x14ac:dyDescent="0.35">
      <c r="B57" s="564"/>
      <c r="C57" s="611"/>
      <c r="D57" s="564"/>
      <c r="E57" s="566"/>
      <c r="F57" s="611"/>
      <c r="G57" s="566"/>
      <c r="H57" s="350"/>
      <c r="I57" s="547"/>
      <c r="J57" s="547"/>
      <c r="K57" s="547"/>
      <c r="L57" s="547"/>
      <c r="M57" s="547"/>
      <c r="N57" s="624" t="s">
        <v>552</v>
      </c>
      <c r="O57" s="175">
        <v>1</v>
      </c>
      <c r="P57" s="540"/>
      <c r="Q57" s="540"/>
    </row>
    <row r="58" spans="2:17" s="219" customFormat="1" ht="25.5" customHeight="1" x14ac:dyDescent="0.35">
      <c r="B58" s="564"/>
      <c r="C58" s="611"/>
      <c r="D58" s="563"/>
      <c r="E58" s="566"/>
      <c r="F58" s="611"/>
      <c r="G58" s="623"/>
      <c r="H58" s="350"/>
      <c r="I58" s="547"/>
      <c r="J58" s="547"/>
      <c r="K58" s="547"/>
      <c r="L58" s="547"/>
      <c r="M58" s="547"/>
      <c r="N58" s="626"/>
      <c r="O58" s="174" t="s">
        <v>20</v>
      </c>
      <c r="P58" s="540"/>
      <c r="Q58" s="540"/>
    </row>
    <row r="59" spans="2:17" s="219" customFormat="1" ht="25.5" customHeight="1" x14ac:dyDescent="0.35">
      <c r="B59" s="562" t="s">
        <v>546</v>
      </c>
      <c r="C59" s="611"/>
      <c r="D59" s="562" t="s">
        <v>254</v>
      </c>
      <c r="E59" s="565" t="s">
        <v>591</v>
      </c>
      <c r="F59" s="611"/>
      <c r="G59" s="565" t="s">
        <v>705</v>
      </c>
      <c r="H59" s="351"/>
      <c r="I59" s="547">
        <f>L59+M59</f>
        <v>605382</v>
      </c>
      <c r="J59" s="547"/>
      <c r="K59" s="547"/>
      <c r="L59" s="547">
        <v>575112</v>
      </c>
      <c r="M59" s="547">
        <v>30270</v>
      </c>
      <c r="N59" s="624" t="s">
        <v>549</v>
      </c>
      <c r="O59" s="175">
        <v>472</v>
      </c>
      <c r="P59" s="539" t="s">
        <v>553</v>
      </c>
      <c r="Q59" s="539" t="s">
        <v>554</v>
      </c>
    </row>
    <row r="60" spans="2:17" s="219" customFormat="1" ht="25.5" customHeight="1" x14ac:dyDescent="0.35">
      <c r="B60" s="564"/>
      <c r="C60" s="611"/>
      <c r="D60" s="564"/>
      <c r="E60" s="566"/>
      <c r="F60" s="611"/>
      <c r="G60" s="566"/>
      <c r="H60" s="350"/>
      <c r="I60" s="547"/>
      <c r="J60" s="547"/>
      <c r="K60" s="547"/>
      <c r="L60" s="547"/>
      <c r="M60" s="547"/>
      <c r="N60" s="625"/>
      <c r="O60" s="174" t="s">
        <v>20</v>
      </c>
      <c r="P60" s="540"/>
      <c r="Q60" s="540"/>
    </row>
    <row r="61" spans="2:17" s="219" customFormat="1" ht="25.5" customHeight="1" x14ac:dyDescent="0.35">
      <c r="B61" s="564"/>
      <c r="C61" s="611"/>
      <c r="D61" s="564"/>
      <c r="E61" s="566"/>
      <c r="F61" s="611"/>
      <c r="G61" s="566"/>
      <c r="H61" s="350"/>
      <c r="I61" s="547"/>
      <c r="J61" s="547"/>
      <c r="K61" s="547"/>
      <c r="L61" s="547"/>
      <c r="M61" s="547"/>
      <c r="N61" s="312" t="s">
        <v>550</v>
      </c>
      <c r="O61" s="175">
        <v>3</v>
      </c>
      <c r="P61" s="540"/>
      <c r="Q61" s="540"/>
    </row>
    <row r="62" spans="2:17" s="219" customFormat="1" ht="25.5" customHeight="1" x14ac:dyDescent="0.35">
      <c r="B62" s="564"/>
      <c r="C62" s="611"/>
      <c r="D62" s="564"/>
      <c r="E62" s="566"/>
      <c r="F62" s="611"/>
      <c r="G62" s="566"/>
      <c r="H62" s="350"/>
      <c r="I62" s="547"/>
      <c r="J62" s="547"/>
      <c r="K62" s="547"/>
      <c r="L62" s="547"/>
      <c r="M62" s="547"/>
      <c r="N62" s="312"/>
      <c r="O62" s="174" t="s">
        <v>20</v>
      </c>
      <c r="P62" s="540"/>
      <c r="Q62" s="540"/>
    </row>
    <row r="63" spans="2:17" s="219" customFormat="1" ht="25.5" customHeight="1" x14ac:dyDescent="0.35">
      <c r="B63" s="564"/>
      <c r="C63" s="611"/>
      <c r="D63" s="564"/>
      <c r="E63" s="566"/>
      <c r="F63" s="611"/>
      <c r="G63" s="566"/>
      <c r="H63" s="350"/>
      <c r="I63" s="547"/>
      <c r="J63" s="547"/>
      <c r="K63" s="547"/>
      <c r="L63" s="547"/>
      <c r="M63" s="547"/>
      <c r="N63" s="312" t="s">
        <v>551</v>
      </c>
      <c r="O63" s="175">
        <v>472</v>
      </c>
      <c r="P63" s="540"/>
      <c r="Q63" s="540"/>
    </row>
    <row r="64" spans="2:17" s="219" customFormat="1" ht="25.5" customHeight="1" x14ac:dyDescent="0.35">
      <c r="B64" s="564"/>
      <c r="C64" s="611"/>
      <c r="D64" s="564"/>
      <c r="E64" s="566"/>
      <c r="F64" s="611"/>
      <c r="G64" s="566"/>
      <c r="H64" s="350"/>
      <c r="I64" s="547"/>
      <c r="J64" s="547"/>
      <c r="K64" s="547"/>
      <c r="L64" s="547"/>
      <c r="M64" s="547"/>
      <c r="N64" s="312"/>
      <c r="O64" s="174" t="s">
        <v>20</v>
      </c>
      <c r="P64" s="540"/>
      <c r="Q64" s="540"/>
    </row>
    <row r="65" spans="2:17" s="219" customFormat="1" ht="25.5" customHeight="1" x14ac:dyDescent="0.35">
      <c r="B65" s="564"/>
      <c r="C65" s="611"/>
      <c r="D65" s="564"/>
      <c r="E65" s="566"/>
      <c r="F65" s="611"/>
      <c r="G65" s="566"/>
      <c r="H65" s="350"/>
      <c r="I65" s="547"/>
      <c r="J65" s="547"/>
      <c r="K65" s="547"/>
      <c r="L65" s="547"/>
      <c r="M65" s="547"/>
      <c r="N65" s="624" t="s">
        <v>552</v>
      </c>
      <c r="O65" s="226">
        <v>1</v>
      </c>
      <c r="P65" s="540"/>
      <c r="Q65" s="540"/>
    </row>
    <row r="66" spans="2:17" s="219" customFormat="1" ht="25.5" customHeight="1" x14ac:dyDescent="0.35">
      <c r="B66" s="564"/>
      <c r="C66" s="611"/>
      <c r="D66" s="563"/>
      <c r="E66" s="566"/>
      <c r="F66" s="611"/>
      <c r="G66" s="623"/>
      <c r="H66" s="350"/>
      <c r="I66" s="547"/>
      <c r="J66" s="547"/>
      <c r="K66" s="547"/>
      <c r="L66" s="547"/>
      <c r="M66" s="547"/>
      <c r="N66" s="626"/>
      <c r="O66" s="174" t="s">
        <v>20</v>
      </c>
      <c r="P66" s="540"/>
      <c r="Q66" s="540"/>
    </row>
    <row r="67" spans="2:17" s="56" customFormat="1" ht="15.5" x14ac:dyDescent="0.35">
      <c r="B67" s="554" t="s">
        <v>125</v>
      </c>
      <c r="C67" s="554"/>
      <c r="D67" s="554"/>
      <c r="E67" s="554"/>
      <c r="F67" s="554"/>
      <c r="G67" s="554"/>
      <c r="H67" s="554"/>
      <c r="I67" s="57">
        <f>I35</f>
        <v>3368982</v>
      </c>
      <c r="J67" s="57">
        <f t="shared" ref="J67:M67" si="0">J35</f>
        <v>0</v>
      </c>
      <c r="K67" s="57">
        <f t="shared" si="0"/>
        <v>0</v>
      </c>
      <c r="L67" s="57">
        <f t="shared" si="0"/>
        <v>3200530</v>
      </c>
      <c r="M67" s="57">
        <f t="shared" si="0"/>
        <v>168452</v>
      </c>
      <c r="N67" s="570"/>
      <c r="O67" s="570"/>
      <c r="P67" s="570"/>
      <c r="Q67" s="570"/>
    </row>
    <row r="68" spans="2:17" x14ac:dyDescent="0.35">
      <c r="I68" s="14"/>
      <c r="J68" s="14"/>
      <c r="K68" s="14"/>
      <c r="L68" s="14"/>
      <c r="M68" s="14"/>
    </row>
    <row r="69" spans="2:17" ht="15" x14ac:dyDescent="0.35">
      <c r="B69" s="58" t="s">
        <v>368</v>
      </c>
      <c r="C69" s="58"/>
      <c r="D69" s="58"/>
      <c r="E69" s="58"/>
    </row>
    <row r="70" spans="2:17" ht="48" customHeight="1" x14ac:dyDescent="0.35">
      <c r="B70" s="9" t="s">
        <v>2</v>
      </c>
      <c r="C70" s="240" t="s">
        <v>126</v>
      </c>
      <c r="D70" s="240"/>
      <c r="E70" s="240"/>
      <c r="F70" s="241" t="s">
        <v>127</v>
      </c>
      <c r="G70" s="241"/>
      <c r="H70" s="241"/>
      <c r="I70" s="241"/>
      <c r="J70" s="240" t="s">
        <v>128</v>
      </c>
      <c r="K70" s="241"/>
      <c r="L70" s="241"/>
      <c r="M70" s="241"/>
    </row>
    <row r="71" spans="2:17" ht="15.5" x14ac:dyDescent="0.35">
      <c r="B71" s="4">
        <v>1</v>
      </c>
      <c r="C71" s="326">
        <v>2</v>
      </c>
      <c r="D71" s="326"/>
      <c r="E71" s="326"/>
      <c r="F71" s="326">
        <v>3</v>
      </c>
      <c r="G71" s="326"/>
      <c r="H71" s="326"/>
      <c r="I71" s="326"/>
      <c r="J71" s="326">
        <v>4</v>
      </c>
      <c r="K71" s="326"/>
      <c r="L71" s="326"/>
      <c r="M71" s="326"/>
    </row>
    <row r="72" spans="2:17" ht="16.5" customHeight="1" x14ac:dyDescent="0.35">
      <c r="B72" s="8"/>
      <c r="C72" s="362"/>
      <c r="D72" s="362"/>
      <c r="E72" s="362"/>
      <c r="F72" s="364"/>
      <c r="G72" s="364"/>
      <c r="H72" s="364"/>
      <c r="I72" s="364"/>
      <c r="J72" s="364"/>
      <c r="K72" s="364"/>
      <c r="L72" s="364"/>
      <c r="M72" s="364"/>
    </row>
    <row r="74" spans="2:17" ht="15" x14ac:dyDescent="0.35">
      <c r="B74" s="58" t="s">
        <v>369</v>
      </c>
      <c r="C74" s="58"/>
      <c r="D74" s="58"/>
      <c r="E74" s="58"/>
      <c r="F74" s="58"/>
    </row>
    <row r="75" spans="2:17" ht="33.65" customHeight="1" x14ac:dyDescent="0.35">
      <c r="B75" s="9" t="s">
        <v>2</v>
      </c>
      <c r="C75" s="241" t="s">
        <v>129</v>
      </c>
      <c r="D75" s="241"/>
      <c r="E75" s="241"/>
      <c r="F75" s="241" t="s">
        <v>127</v>
      </c>
      <c r="G75" s="241"/>
      <c r="H75" s="241"/>
      <c r="I75" s="241"/>
      <c r="J75" s="240" t="s">
        <v>130</v>
      </c>
      <c r="K75" s="241"/>
      <c r="L75" s="241"/>
      <c r="M75" s="241"/>
    </row>
    <row r="76" spans="2:17" ht="15.5" x14ac:dyDescent="0.35">
      <c r="B76" s="4">
        <v>1</v>
      </c>
      <c r="C76" s="326">
        <v>2</v>
      </c>
      <c r="D76" s="326"/>
      <c r="E76" s="326"/>
      <c r="F76" s="326">
        <v>3</v>
      </c>
      <c r="G76" s="326"/>
      <c r="H76" s="326"/>
      <c r="I76" s="326"/>
      <c r="J76" s="326">
        <v>4</v>
      </c>
      <c r="K76" s="326"/>
      <c r="L76" s="326"/>
      <c r="M76" s="326"/>
    </row>
    <row r="77" spans="2:17" ht="18" customHeight="1" x14ac:dyDescent="0.35">
      <c r="B77" s="8"/>
      <c r="C77" s="362"/>
      <c r="D77" s="362"/>
      <c r="E77" s="362"/>
      <c r="F77" s="364"/>
      <c r="G77" s="364"/>
      <c r="H77" s="364"/>
      <c r="I77" s="364"/>
      <c r="J77" s="364"/>
      <c r="K77" s="364"/>
      <c r="L77" s="364"/>
      <c r="M77" s="364"/>
    </row>
    <row r="79" spans="2:17" ht="15" x14ac:dyDescent="0.35">
      <c r="B79" s="365" t="s">
        <v>312</v>
      </c>
      <c r="C79" s="365"/>
      <c r="D79" s="365"/>
    </row>
    <row r="80" spans="2:17" ht="38.65" customHeight="1" x14ac:dyDescent="0.35">
      <c r="B80" s="9" t="s">
        <v>2</v>
      </c>
      <c r="C80" s="240" t="s">
        <v>131</v>
      </c>
      <c r="D80" s="240"/>
      <c r="E80" s="240"/>
      <c r="F80" s="353" t="s">
        <v>132</v>
      </c>
      <c r="G80" s="354"/>
      <c r="H80" s="354"/>
      <c r="I80" s="354"/>
      <c r="J80" s="354"/>
      <c r="K80" s="354"/>
      <c r="L80" s="354"/>
      <c r="M80" s="355"/>
    </row>
    <row r="81" spans="1:17" ht="15.5" x14ac:dyDescent="0.35">
      <c r="B81" s="4">
        <v>1</v>
      </c>
      <c r="C81" s="326">
        <v>2</v>
      </c>
      <c r="D81" s="326"/>
      <c r="E81" s="326"/>
      <c r="F81" s="356">
        <v>3</v>
      </c>
      <c r="G81" s="357"/>
      <c r="H81" s="357"/>
      <c r="I81" s="357"/>
      <c r="J81" s="357"/>
      <c r="K81" s="357"/>
      <c r="L81" s="357"/>
      <c r="M81" s="358"/>
    </row>
    <row r="82" spans="1:17" ht="19.149999999999999" customHeight="1" x14ac:dyDescent="0.35">
      <c r="B82" s="8"/>
      <c r="C82" s="542"/>
      <c r="D82" s="542"/>
      <c r="E82" s="542"/>
      <c r="F82" s="617"/>
      <c r="G82" s="618"/>
      <c r="H82" s="618"/>
      <c r="I82" s="618"/>
      <c r="J82" s="618"/>
      <c r="K82" s="618"/>
      <c r="L82" s="618"/>
      <c r="M82" s="619"/>
    </row>
    <row r="84" spans="1:17" ht="15" x14ac:dyDescent="0.35">
      <c r="B84" s="365" t="s">
        <v>313</v>
      </c>
      <c r="C84" s="365"/>
      <c r="D84" s="365"/>
      <c r="E84" s="365"/>
      <c r="F84" s="365"/>
      <c r="G84" s="365"/>
    </row>
    <row r="85" spans="1:17" ht="15.65" customHeight="1" x14ac:dyDescent="0.35">
      <c r="B85" s="9" t="s">
        <v>2</v>
      </c>
      <c r="C85" s="353" t="s">
        <v>133</v>
      </c>
      <c r="D85" s="354"/>
      <c r="E85" s="354"/>
      <c r="F85" s="354"/>
      <c r="G85" s="354"/>
      <c r="H85" s="354"/>
      <c r="I85" s="354"/>
      <c r="J85" s="354"/>
      <c r="K85" s="354"/>
      <c r="L85" s="354"/>
      <c r="M85" s="355"/>
    </row>
    <row r="86" spans="1:17" ht="15.5" x14ac:dyDescent="0.35">
      <c r="B86" s="4">
        <v>1</v>
      </c>
      <c r="C86" s="356">
        <v>2</v>
      </c>
      <c r="D86" s="357"/>
      <c r="E86" s="357"/>
      <c r="F86" s="357"/>
      <c r="G86" s="357"/>
      <c r="H86" s="357"/>
      <c r="I86" s="357"/>
      <c r="J86" s="357"/>
      <c r="K86" s="357"/>
      <c r="L86" s="357"/>
      <c r="M86" s="358"/>
    </row>
    <row r="87" spans="1:17" ht="15.5" x14ac:dyDescent="0.35">
      <c r="B87" s="8"/>
      <c r="C87" s="359"/>
      <c r="D87" s="360"/>
      <c r="E87" s="360"/>
      <c r="F87" s="360"/>
      <c r="G87" s="360"/>
      <c r="H87" s="360"/>
      <c r="I87" s="360"/>
      <c r="J87" s="360"/>
      <c r="K87" s="360"/>
      <c r="L87" s="360"/>
      <c r="M87" s="361"/>
    </row>
    <row r="90" spans="1:17" ht="19.5" customHeight="1" x14ac:dyDescent="0.35">
      <c r="A90" s="220"/>
      <c r="B90" s="544"/>
      <c r="C90" s="544"/>
      <c r="D90" s="544"/>
      <c r="E90" s="544"/>
      <c r="F90" s="544"/>
      <c r="G90" s="544"/>
      <c r="H90" s="544"/>
      <c r="I90" s="544"/>
      <c r="J90" s="544"/>
      <c r="K90" s="544"/>
      <c r="L90" s="544"/>
      <c r="M90" s="544"/>
      <c r="N90" s="544"/>
      <c r="O90" s="544"/>
      <c r="P90" s="544"/>
      <c r="Q90" s="544"/>
    </row>
  </sheetData>
  <autoFilter ref="B34:Q71" xr:uid="{67608BC5-C20E-4C06-A14E-5C0DCC96A417}"/>
  <mergeCells count="172">
    <mergeCell ref="B2:Q2"/>
    <mergeCell ref="B5:H5"/>
    <mergeCell ref="B6:B7"/>
    <mergeCell ref="C6:D7"/>
    <mergeCell ref="E6:G7"/>
    <mergeCell ref="H6:J7"/>
    <mergeCell ref="K6:N6"/>
    <mergeCell ref="K7:M7"/>
    <mergeCell ref="K10:M10"/>
    <mergeCell ref="B3:Q3"/>
    <mergeCell ref="B13:G13"/>
    <mergeCell ref="B14:E14"/>
    <mergeCell ref="F14:H14"/>
    <mergeCell ref="B15:E15"/>
    <mergeCell ref="F15:H15"/>
    <mergeCell ref="C8:D8"/>
    <mergeCell ref="E8:G8"/>
    <mergeCell ref="H8:J8"/>
    <mergeCell ref="K8:M8"/>
    <mergeCell ref="B9:B10"/>
    <mergeCell ref="C9:D10"/>
    <mergeCell ref="E9:G10"/>
    <mergeCell ref="H9:J9"/>
    <mergeCell ref="K9:M9"/>
    <mergeCell ref="H10:J10"/>
    <mergeCell ref="B18:E18"/>
    <mergeCell ref="F18:H18"/>
    <mergeCell ref="B19:E19"/>
    <mergeCell ref="F19:H19"/>
    <mergeCell ref="B20:E20"/>
    <mergeCell ref="F20:H20"/>
    <mergeCell ref="B16:E16"/>
    <mergeCell ref="F16:H16"/>
    <mergeCell ref="B17:E17"/>
    <mergeCell ref="F17:H17"/>
    <mergeCell ref="B24:E24"/>
    <mergeCell ref="F24:H24"/>
    <mergeCell ref="B25:E25"/>
    <mergeCell ref="F25:H25"/>
    <mergeCell ref="B26:E26"/>
    <mergeCell ref="F26:H26"/>
    <mergeCell ref="B21:E21"/>
    <mergeCell ref="F21:H21"/>
    <mergeCell ref="B22:E22"/>
    <mergeCell ref="F22:H22"/>
    <mergeCell ref="B23:E23"/>
    <mergeCell ref="F23:H23"/>
    <mergeCell ref="P31:P33"/>
    <mergeCell ref="Q31:Q33"/>
    <mergeCell ref="I32:I33"/>
    <mergeCell ref="J32:L32"/>
    <mergeCell ref="M32:M33"/>
    <mergeCell ref="N32:N33"/>
    <mergeCell ref="B27:E27"/>
    <mergeCell ref="F27:H27"/>
    <mergeCell ref="B28:E28"/>
    <mergeCell ref="F28:H28"/>
    <mergeCell ref="B30:H30"/>
    <mergeCell ref="B31:B33"/>
    <mergeCell ref="C31:C33"/>
    <mergeCell ref="D31:D33"/>
    <mergeCell ref="E31:E33"/>
    <mergeCell ref="F31:F33"/>
    <mergeCell ref="O32:O33"/>
    <mergeCell ref="G31:G33"/>
    <mergeCell ref="H31:H33"/>
    <mergeCell ref="I31:M31"/>
    <mergeCell ref="N31:O31"/>
    <mergeCell ref="B35:B42"/>
    <mergeCell ref="C35:C42"/>
    <mergeCell ref="D35:D42"/>
    <mergeCell ref="E35:E42"/>
    <mergeCell ref="F35:F42"/>
    <mergeCell ref="G35:G42"/>
    <mergeCell ref="H35:H42"/>
    <mergeCell ref="I35:I42"/>
    <mergeCell ref="J35:J42"/>
    <mergeCell ref="K35:K42"/>
    <mergeCell ref="L35:L42"/>
    <mergeCell ref="M35:M42"/>
    <mergeCell ref="N35:N36"/>
    <mergeCell ref="P35:P42"/>
    <mergeCell ref="Q35:Q42"/>
    <mergeCell ref="N41:N42"/>
    <mergeCell ref="N37:N38"/>
    <mergeCell ref="N39:N40"/>
    <mergeCell ref="C70:E70"/>
    <mergeCell ref="F70:I70"/>
    <mergeCell ref="J70:M70"/>
    <mergeCell ref="C71:E71"/>
    <mergeCell ref="F71:I71"/>
    <mergeCell ref="J71:M71"/>
    <mergeCell ref="N55:N56"/>
    <mergeCell ref="B67:H67"/>
    <mergeCell ref="N67:Q67"/>
    <mergeCell ref="B51:B58"/>
    <mergeCell ref="B59:B66"/>
    <mergeCell ref="C51:C58"/>
    <mergeCell ref="C59:C66"/>
    <mergeCell ref="D51:D58"/>
    <mergeCell ref="D59:D66"/>
    <mergeCell ref="E51:E58"/>
    <mergeCell ref="E59:E66"/>
    <mergeCell ref="F59:F66"/>
    <mergeCell ref="G59:G66"/>
    <mergeCell ref="H59:H66"/>
    <mergeCell ref="I59:I66"/>
    <mergeCell ref="J59:J66"/>
    <mergeCell ref="K59:K66"/>
    <mergeCell ref="L51:L58"/>
    <mergeCell ref="C76:E76"/>
    <mergeCell ref="F76:I76"/>
    <mergeCell ref="J76:M76"/>
    <mergeCell ref="C77:E77"/>
    <mergeCell ref="F77:I77"/>
    <mergeCell ref="J77:M77"/>
    <mergeCell ref="C72:E72"/>
    <mergeCell ref="F72:I72"/>
    <mergeCell ref="J72:M72"/>
    <mergeCell ref="C75:E75"/>
    <mergeCell ref="F75:I75"/>
    <mergeCell ref="J75:M75"/>
    <mergeCell ref="B84:G84"/>
    <mergeCell ref="C85:M85"/>
    <mergeCell ref="C86:M86"/>
    <mergeCell ref="C87:M87"/>
    <mergeCell ref="B90:Q90"/>
    <mergeCell ref="B79:D79"/>
    <mergeCell ref="C80:E80"/>
    <mergeCell ref="F80:M80"/>
    <mergeCell ref="C81:E81"/>
    <mergeCell ref="F81:M81"/>
    <mergeCell ref="C82:E82"/>
    <mergeCell ref="F82:M82"/>
    <mergeCell ref="P59:P66"/>
    <mergeCell ref="Q59:Q66"/>
    <mergeCell ref="L59:L66"/>
    <mergeCell ref="M59:M66"/>
    <mergeCell ref="N51:N52"/>
    <mergeCell ref="N57:N58"/>
    <mergeCell ref="F51:F58"/>
    <mergeCell ref="G51:G58"/>
    <mergeCell ref="H51:H58"/>
    <mergeCell ref="I51:I58"/>
    <mergeCell ref="J51:J58"/>
    <mergeCell ref="K51:K58"/>
    <mergeCell ref="N59:N60"/>
    <mergeCell ref="N65:N66"/>
    <mergeCell ref="N61:N62"/>
    <mergeCell ref="N63:N64"/>
    <mergeCell ref="N53:N54"/>
    <mergeCell ref="M51:M58"/>
    <mergeCell ref="G43:G50"/>
    <mergeCell ref="B43:B50"/>
    <mergeCell ref="C43:C50"/>
    <mergeCell ref="D43:D50"/>
    <mergeCell ref="E43:E50"/>
    <mergeCell ref="F43:F50"/>
    <mergeCell ref="P51:P58"/>
    <mergeCell ref="Q51:Q58"/>
    <mergeCell ref="N43:N44"/>
    <mergeCell ref="P43:P50"/>
    <mergeCell ref="Q43:Q50"/>
    <mergeCell ref="N49:N50"/>
    <mergeCell ref="H43:H50"/>
    <mergeCell ref="I43:I50"/>
    <mergeCell ref="J43:J50"/>
    <mergeCell ref="K43:K50"/>
    <mergeCell ref="L43:L50"/>
    <mergeCell ref="M43:M50"/>
    <mergeCell ref="N45:N46"/>
    <mergeCell ref="N47:N48"/>
  </mergeCells>
  <conditionalFormatting sqref="M35:M42">
    <cfRule type="cellIs" dxfId="2" priority="3" operator="lessThan">
      <formula>$I$35*0.05</formula>
    </cfRule>
  </conditionalFormatting>
  <conditionalFormatting sqref="M43:M50">
    <cfRule type="cellIs" dxfId="1" priority="2" operator="lessThan">
      <formula>$I$43*0.05</formula>
    </cfRule>
  </conditionalFormatting>
  <conditionalFormatting sqref="M69:M70">
    <cfRule type="cellIs" dxfId="0" priority="4" operator="lessThan">
      <formula>#REF!*0.15</formula>
    </cfRule>
  </conditionalFormatting>
  <printOptions horizontalCentered="1"/>
  <pageMargins left="0.31496062992125984" right="0.11811023622047245" top="0.74803149606299213" bottom="0.15748031496062992" header="0.31496062992125984" footer="0.11811023622047245"/>
  <pageSetup paperSize="9" scale="47" fitToHeight="0" orientation="landscape" horizontalDpi="300" verticalDpi="300" r:id="rId1"/>
  <headerFooter scaleWithDoc="0"/>
  <ignoredErrors>
    <ignoredError sqref="O50 O44 O36:O38 O42 O40 O52 H10 N10 O54 O56 O46 O48 O58 O60 O62 O64 O66" numberStoredAsText="1"/>
  </ignoredErrors>
  <extLst>
    <ext xmlns:x14="http://schemas.microsoft.com/office/spreadsheetml/2009/9/main" uri="{CCE6A557-97BC-4b89-ADB6-D9C93CAAB3DF}">
      <x14:dataValidations xmlns:xm="http://schemas.microsoft.com/office/excel/2006/main" count="2">
        <x14:dataValidation type="list" allowBlank="1" showInputMessage="1" showErrorMessage="1" xr:uid="{72481F1F-460B-4221-85EB-9C556CFCB2CD}">
          <x14:formula1>
            <xm:f>Rodikliai!$F$3:$F$6</xm:f>
          </x14:formula1>
          <xm:sqref>N67:N70</xm:sqref>
        </x14:dataValidation>
        <x14:dataValidation type="list" allowBlank="1" showInputMessage="1" showErrorMessage="1" xr:uid="{C05A5503-EB80-4811-8D2C-4FD2AA2C7BEA}">
          <x14:formula1>
            <xm:f>Rodikliai!$N$3:$N$6</xm:f>
          </x14:formula1>
          <xm:sqref>N35:N66</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DD2A9D-DC25-49FE-B224-890B5A04378B}">
  <dimension ref="A1:N18"/>
  <sheetViews>
    <sheetView workbookViewId="0">
      <selection activeCell="M5" sqref="M5"/>
    </sheetView>
  </sheetViews>
  <sheetFormatPr defaultColWidth="8.7265625" defaultRowHeight="14" x14ac:dyDescent="0.3"/>
  <cols>
    <col min="1" max="1" width="10.7265625" style="61" customWidth="1"/>
    <col min="2" max="2" width="12" style="61" customWidth="1"/>
    <col min="3" max="3" width="13" style="61" customWidth="1"/>
    <col min="4" max="4" width="8.7265625" style="61"/>
    <col min="5" max="5" width="10.453125" style="61" customWidth="1"/>
    <col min="6" max="6" width="11.26953125" style="61" customWidth="1"/>
    <col min="7" max="7" width="12" style="61" customWidth="1"/>
    <col min="8" max="9" width="10.26953125" style="61" customWidth="1"/>
    <col min="10" max="13" width="10.453125" style="61" customWidth="1"/>
    <col min="14" max="16384" width="8.7265625" style="61"/>
  </cols>
  <sheetData>
    <row r="1" spans="1:14" x14ac:dyDescent="0.3">
      <c r="A1" s="61" t="s">
        <v>265</v>
      </c>
      <c r="B1" s="61" t="s">
        <v>277</v>
      </c>
      <c r="C1" s="61" t="s">
        <v>282</v>
      </c>
      <c r="D1" s="61" t="s">
        <v>291</v>
      </c>
      <c r="E1" s="61" t="s">
        <v>377</v>
      </c>
      <c r="F1" s="61" t="s">
        <v>388</v>
      </c>
      <c r="G1" s="61" t="s">
        <v>413</v>
      </c>
      <c r="H1" s="61" t="s">
        <v>436</v>
      </c>
      <c r="I1" s="61" t="s">
        <v>469</v>
      </c>
      <c r="J1" s="61" t="s">
        <v>468</v>
      </c>
      <c r="K1" s="61" t="s">
        <v>570</v>
      </c>
      <c r="L1" s="61" t="s">
        <v>562</v>
      </c>
      <c r="M1" s="61" t="s">
        <v>548</v>
      </c>
      <c r="N1" s="61" t="s">
        <v>547</v>
      </c>
    </row>
    <row r="3" spans="1:14" s="65" customFormat="1" ht="15.65" customHeight="1" x14ac:dyDescent="0.35">
      <c r="A3" s="63" t="s">
        <v>263</v>
      </c>
      <c r="B3" s="63" t="s">
        <v>596</v>
      </c>
      <c r="C3" s="64" t="s">
        <v>278</v>
      </c>
      <c r="D3" s="63" t="s">
        <v>283</v>
      </c>
      <c r="E3" s="63" t="s">
        <v>378</v>
      </c>
      <c r="F3" s="63" t="s">
        <v>391</v>
      </c>
      <c r="G3" s="63" t="s">
        <v>414</v>
      </c>
      <c r="H3" s="63" t="s">
        <v>437</v>
      </c>
      <c r="I3" s="63" t="s">
        <v>137</v>
      </c>
      <c r="J3" s="69" t="s">
        <v>466</v>
      </c>
      <c r="K3" s="69" t="s">
        <v>571</v>
      </c>
      <c r="L3" s="69" t="s">
        <v>563</v>
      </c>
      <c r="M3" s="69" t="s">
        <v>582</v>
      </c>
      <c r="N3" s="63" t="s">
        <v>549</v>
      </c>
    </row>
    <row r="4" spans="1:14" s="65" customFormat="1" ht="15.65" customHeight="1" x14ac:dyDescent="0.35">
      <c r="A4" s="63" t="s">
        <v>266</v>
      </c>
      <c r="B4" s="63" t="s">
        <v>597</v>
      </c>
      <c r="C4" s="64" t="s">
        <v>279</v>
      </c>
      <c r="D4" s="63" t="s">
        <v>284</v>
      </c>
      <c r="E4" s="63" t="s">
        <v>379</v>
      </c>
      <c r="F4" s="63" t="s">
        <v>482</v>
      </c>
      <c r="G4" s="63" t="s">
        <v>415</v>
      </c>
      <c r="H4" s="63" t="s">
        <v>438</v>
      </c>
      <c r="I4" s="63" t="s">
        <v>138</v>
      </c>
      <c r="J4" s="69" t="s">
        <v>467</v>
      </c>
      <c r="K4" s="69" t="s">
        <v>572</v>
      </c>
      <c r="L4" s="69" t="s">
        <v>564</v>
      </c>
      <c r="M4" s="69" t="s">
        <v>704</v>
      </c>
      <c r="N4" s="65" t="s">
        <v>550</v>
      </c>
    </row>
    <row r="5" spans="1:14" s="65" customFormat="1" ht="15.65" customHeight="1" x14ac:dyDescent="0.35">
      <c r="A5" s="63" t="s">
        <v>267</v>
      </c>
      <c r="B5" s="63"/>
      <c r="C5" s="64" t="s">
        <v>280</v>
      </c>
      <c r="D5" s="63" t="s">
        <v>285</v>
      </c>
      <c r="E5" s="63" t="s">
        <v>667</v>
      </c>
      <c r="F5" s="63" t="s">
        <v>392</v>
      </c>
      <c r="G5" s="63" t="s">
        <v>416</v>
      </c>
      <c r="H5" s="63" t="s">
        <v>439</v>
      </c>
      <c r="I5" s="63"/>
      <c r="L5" s="63" t="s">
        <v>565</v>
      </c>
      <c r="N5" s="65" t="s">
        <v>551</v>
      </c>
    </row>
    <row r="6" spans="1:14" s="65" customFormat="1" ht="15.65" customHeight="1" x14ac:dyDescent="0.35">
      <c r="A6" s="63" t="s">
        <v>268</v>
      </c>
      <c r="B6" s="63"/>
      <c r="C6" s="64" t="s">
        <v>281</v>
      </c>
      <c r="D6" s="63" t="s">
        <v>286</v>
      </c>
      <c r="E6" s="63" t="s">
        <v>280</v>
      </c>
      <c r="F6" s="63" t="s">
        <v>393</v>
      </c>
      <c r="G6" s="63" t="s">
        <v>678</v>
      </c>
      <c r="H6" s="63" t="s">
        <v>440</v>
      </c>
      <c r="I6" s="63"/>
      <c r="N6" s="65" t="s">
        <v>552</v>
      </c>
    </row>
    <row r="7" spans="1:14" s="65" customFormat="1" ht="15.65" customHeight="1" x14ac:dyDescent="0.35">
      <c r="A7" s="63" t="s">
        <v>269</v>
      </c>
      <c r="B7" s="63"/>
      <c r="C7" s="63" t="s">
        <v>604</v>
      </c>
      <c r="D7" s="63" t="s">
        <v>287</v>
      </c>
      <c r="E7" s="63" t="s">
        <v>380</v>
      </c>
      <c r="G7" s="63" t="s">
        <v>417</v>
      </c>
      <c r="H7" s="63" t="s">
        <v>441</v>
      </c>
      <c r="I7" s="63"/>
    </row>
    <row r="8" spans="1:14" s="65" customFormat="1" ht="15.65" customHeight="1" x14ac:dyDescent="0.35">
      <c r="A8" s="63" t="s">
        <v>270</v>
      </c>
      <c r="B8" s="63"/>
      <c r="C8" s="63" t="s">
        <v>605</v>
      </c>
      <c r="D8" s="63" t="s">
        <v>288</v>
      </c>
      <c r="G8" s="63" t="s">
        <v>418</v>
      </c>
      <c r="H8" s="63" t="s">
        <v>442</v>
      </c>
      <c r="I8" s="63"/>
    </row>
    <row r="9" spans="1:14" s="65" customFormat="1" ht="15.65" customHeight="1" x14ac:dyDescent="0.35">
      <c r="A9" s="63" t="s">
        <v>271</v>
      </c>
      <c r="B9" s="63"/>
      <c r="C9" s="63" t="s">
        <v>606</v>
      </c>
      <c r="D9" s="63" t="s">
        <v>289</v>
      </c>
      <c r="G9" s="63"/>
      <c r="H9" s="63" t="s">
        <v>443</v>
      </c>
      <c r="I9" s="63"/>
    </row>
    <row r="10" spans="1:14" s="65" customFormat="1" ht="15.65" customHeight="1" x14ac:dyDescent="0.35">
      <c r="A10" s="63" t="s">
        <v>272</v>
      </c>
      <c r="B10" s="63"/>
      <c r="C10" s="63"/>
      <c r="D10" s="63" t="s">
        <v>290</v>
      </c>
      <c r="G10" s="63"/>
      <c r="H10" s="63" t="s">
        <v>444</v>
      </c>
      <c r="I10" s="63"/>
    </row>
    <row r="11" spans="1:14" s="65" customFormat="1" ht="15.65" customHeight="1" x14ac:dyDescent="0.35">
      <c r="A11" s="63" t="s">
        <v>273</v>
      </c>
      <c r="B11" s="63"/>
      <c r="C11" s="63"/>
      <c r="D11" s="63"/>
      <c r="H11" s="65" t="s">
        <v>695</v>
      </c>
    </row>
    <row r="12" spans="1:14" s="65" customFormat="1" ht="15.65" customHeight="1" x14ac:dyDescent="0.35">
      <c r="A12" s="63" t="s">
        <v>274</v>
      </c>
      <c r="B12" s="63"/>
      <c r="C12" s="63"/>
      <c r="D12" s="63"/>
      <c r="H12" s="65" t="s">
        <v>696</v>
      </c>
    </row>
    <row r="13" spans="1:14" s="65" customFormat="1" ht="15.65" customHeight="1" x14ac:dyDescent="0.35">
      <c r="A13" s="63" t="s">
        <v>264</v>
      </c>
      <c r="B13" s="63"/>
      <c r="C13" s="63"/>
      <c r="D13" s="63"/>
    </row>
    <row r="14" spans="1:14" s="65" customFormat="1" ht="15.65" customHeight="1" x14ac:dyDescent="0.35">
      <c r="A14" s="63" t="s">
        <v>275</v>
      </c>
      <c r="B14" s="63"/>
      <c r="C14" s="63"/>
      <c r="D14" s="63"/>
    </row>
    <row r="15" spans="1:14" s="65" customFormat="1" ht="15.65" customHeight="1" x14ac:dyDescent="0.35">
      <c r="A15" s="63" t="s">
        <v>276</v>
      </c>
      <c r="B15" s="63"/>
      <c r="C15" s="63"/>
      <c r="D15" s="63"/>
    </row>
    <row r="16" spans="1:14" ht="14.65" customHeight="1" x14ac:dyDescent="0.3"/>
    <row r="18" spans="7:7" x14ac:dyDescent="0.3">
      <c r="G18" s="62"/>
    </row>
  </sheetData>
  <sortState xmlns:xlrd2="http://schemas.microsoft.com/office/spreadsheetml/2017/richdata2" ref="A3:A16">
    <sortCondition ref="A3:A16"/>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67149-57FE-46DF-B3A1-5D4B8F4E1B06}">
  <sheetPr>
    <pageSetUpPr fitToPage="1"/>
  </sheetPr>
  <dimension ref="B2:M31"/>
  <sheetViews>
    <sheetView topLeftCell="A12" zoomScale="70" zoomScaleNormal="70" workbookViewId="0">
      <selection activeCell="J13" sqref="J13:K14"/>
    </sheetView>
  </sheetViews>
  <sheetFormatPr defaultRowHeight="14.5" x14ac:dyDescent="0.35"/>
  <cols>
    <col min="1" max="1" width="4" customWidth="1"/>
    <col min="2" max="2" width="6.453125" style="42" customWidth="1"/>
    <col min="3" max="3" width="27" customWidth="1"/>
    <col min="4" max="4" width="17.7265625" customWidth="1"/>
    <col min="5" max="5" width="19.54296875" customWidth="1"/>
    <col min="6" max="6" width="18.453125" customWidth="1"/>
    <col min="7" max="7" width="16" customWidth="1"/>
    <col min="8" max="8" width="27" style="42" customWidth="1"/>
    <col min="9" max="9" width="17.453125" style="42" customWidth="1"/>
    <col min="10" max="10" width="21.453125" style="42" customWidth="1"/>
    <col min="11" max="11" width="19.26953125" style="42" customWidth="1"/>
    <col min="12" max="12" width="19" style="42" customWidth="1"/>
  </cols>
  <sheetData>
    <row r="2" spans="2:13" s="7" customFormat="1" ht="15" x14ac:dyDescent="0.3">
      <c r="B2" s="295" t="s">
        <v>44</v>
      </c>
      <c r="C2" s="295"/>
      <c r="D2" s="295"/>
      <c r="E2" s="295"/>
      <c r="F2" s="295"/>
      <c r="G2" s="295"/>
      <c r="H2" s="295"/>
      <c r="I2" s="295"/>
      <c r="J2" s="295"/>
      <c r="K2" s="295"/>
      <c r="L2" s="295"/>
    </row>
    <row r="3" spans="2:13" s="7" customFormat="1" ht="15" x14ac:dyDescent="0.3">
      <c r="B3" s="295" t="s">
        <v>45</v>
      </c>
      <c r="C3" s="295"/>
      <c r="D3" s="295"/>
      <c r="E3" s="295"/>
      <c r="F3" s="295"/>
      <c r="G3" s="295"/>
      <c r="H3" s="295"/>
      <c r="I3" s="295"/>
      <c r="J3" s="295"/>
      <c r="K3" s="295"/>
      <c r="L3" s="295"/>
    </row>
    <row r="4" spans="2:13" s="7" customFormat="1" ht="15" x14ac:dyDescent="0.3">
      <c r="B4" s="41"/>
      <c r="H4" s="41"/>
      <c r="I4" s="41"/>
      <c r="J4" s="41"/>
      <c r="K4" s="41"/>
      <c r="L4" s="41"/>
    </row>
    <row r="5" spans="2:13" s="7" customFormat="1" ht="15.5" x14ac:dyDescent="0.3">
      <c r="B5" s="11" t="s">
        <v>198</v>
      </c>
      <c r="H5" s="41"/>
      <c r="I5" s="41"/>
      <c r="J5" s="41"/>
      <c r="K5" s="41"/>
      <c r="L5" s="41"/>
    </row>
    <row r="6" spans="2:13" s="7" customFormat="1" ht="15" x14ac:dyDescent="0.3">
      <c r="B6" s="41"/>
      <c r="H6" s="41"/>
      <c r="I6" s="41"/>
      <c r="J6" s="41"/>
      <c r="K6" s="41"/>
      <c r="L6" s="41"/>
    </row>
    <row r="7" spans="2:13" s="7" customFormat="1" ht="15" x14ac:dyDescent="0.3">
      <c r="B7" s="239" t="s">
        <v>199</v>
      </c>
      <c r="C7" s="239"/>
      <c r="D7" s="239"/>
      <c r="E7" s="239"/>
      <c r="H7" s="41"/>
      <c r="I7" s="41"/>
      <c r="J7" s="41"/>
      <c r="K7" s="41"/>
      <c r="L7" s="41"/>
    </row>
    <row r="8" spans="2:13" ht="31.4" customHeight="1" x14ac:dyDescent="0.35">
      <c r="B8" s="240" t="s">
        <v>2</v>
      </c>
      <c r="C8" s="240" t="s">
        <v>46</v>
      </c>
      <c r="D8" s="240"/>
      <c r="E8" s="240" t="s">
        <v>47</v>
      </c>
      <c r="F8" s="240" t="s">
        <v>48</v>
      </c>
      <c r="G8" s="240" t="s">
        <v>49</v>
      </c>
      <c r="H8" s="240" t="s">
        <v>50</v>
      </c>
      <c r="I8" s="240" t="s">
        <v>51</v>
      </c>
      <c r="J8" s="240" t="s">
        <v>52</v>
      </c>
      <c r="K8" s="240"/>
      <c r="L8" s="240"/>
      <c r="M8" s="1"/>
    </row>
    <row r="9" spans="2:13" ht="64.400000000000006" customHeight="1" x14ac:dyDescent="0.35">
      <c r="B9" s="240"/>
      <c r="C9" s="3" t="s">
        <v>53</v>
      </c>
      <c r="D9" s="3" t="s">
        <v>54</v>
      </c>
      <c r="E9" s="240"/>
      <c r="F9" s="240"/>
      <c r="G9" s="240"/>
      <c r="H9" s="240"/>
      <c r="I9" s="240"/>
      <c r="J9" s="3" t="s">
        <v>55</v>
      </c>
      <c r="K9" s="3" t="s">
        <v>56</v>
      </c>
      <c r="L9" s="3" t="s">
        <v>57</v>
      </c>
      <c r="M9" s="1"/>
    </row>
    <row r="10" spans="2:13" ht="15.5" x14ac:dyDescent="0.35">
      <c r="B10" s="4">
        <v>1</v>
      </c>
      <c r="C10" s="5">
        <v>2</v>
      </c>
      <c r="D10" s="5">
        <v>3</v>
      </c>
      <c r="E10" s="5">
        <v>4</v>
      </c>
      <c r="F10" s="5">
        <v>5</v>
      </c>
      <c r="G10" s="5">
        <v>6</v>
      </c>
      <c r="H10" s="4">
        <v>7</v>
      </c>
      <c r="I10" s="4">
        <v>8</v>
      </c>
      <c r="J10" s="4">
        <v>9</v>
      </c>
      <c r="K10" s="4">
        <v>10</v>
      </c>
      <c r="L10" s="4">
        <v>11</v>
      </c>
    </row>
    <row r="11" spans="2:13" ht="46.5" x14ac:dyDescent="0.35">
      <c r="B11" s="40" t="s">
        <v>14</v>
      </c>
      <c r="C11" s="230" t="s">
        <v>205</v>
      </c>
      <c r="D11" s="25" t="s">
        <v>207</v>
      </c>
      <c r="E11" s="38" t="s">
        <v>209</v>
      </c>
      <c r="F11" s="39" t="s">
        <v>210</v>
      </c>
      <c r="G11" s="37"/>
      <c r="H11" s="25" t="s">
        <v>202</v>
      </c>
      <c r="I11" s="40" t="s">
        <v>200</v>
      </c>
      <c r="J11" s="94">
        <f>'IV_I (Šv)'!F41</f>
        <v>4710811</v>
      </c>
      <c r="K11" s="72">
        <f>'IV_I (Šv)'!F33</f>
        <v>4004186</v>
      </c>
      <c r="L11" s="71">
        <v>0</v>
      </c>
    </row>
    <row r="12" spans="2:13" ht="46.5" x14ac:dyDescent="0.35">
      <c r="B12" s="40" t="s">
        <v>58</v>
      </c>
      <c r="C12" s="230" t="s">
        <v>206</v>
      </c>
      <c r="D12" s="25" t="s">
        <v>208</v>
      </c>
      <c r="E12" s="38" t="s">
        <v>209</v>
      </c>
      <c r="F12" s="39" t="s">
        <v>210</v>
      </c>
      <c r="G12" s="37"/>
      <c r="H12" s="25" t="s">
        <v>203</v>
      </c>
      <c r="I12" s="40" t="s">
        <v>201</v>
      </c>
      <c r="J12" s="72">
        <f>'IV_XI (Ilgalaik)'!I52</f>
        <v>4320752</v>
      </c>
      <c r="K12" s="72">
        <f>'IV_XI (Ilgalaik)'!L52</f>
        <v>3672638</v>
      </c>
      <c r="L12" s="71">
        <v>0</v>
      </c>
    </row>
    <row r="13" spans="2:13" ht="62" x14ac:dyDescent="0.35">
      <c r="B13" s="40" t="s">
        <v>59</v>
      </c>
      <c r="C13" s="230" t="s">
        <v>211</v>
      </c>
      <c r="D13" s="25" t="s">
        <v>212</v>
      </c>
      <c r="E13" s="43" t="s">
        <v>213</v>
      </c>
      <c r="F13" s="43" t="s">
        <v>214</v>
      </c>
      <c r="G13" s="37"/>
      <c r="H13" s="25" t="s">
        <v>204</v>
      </c>
      <c r="I13" s="40" t="s">
        <v>201</v>
      </c>
      <c r="J13" s="72">
        <f>'IV_III (FZ)'!I197</f>
        <v>50046403.32</v>
      </c>
      <c r="K13" s="72">
        <f>'IV_III (FZ)'!L197</f>
        <v>42351305.789999999</v>
      </c>
      <c r="L13" s="71">
        <v>0</v>
      </c>
    </row>
    <row r="14" spans="2:13" ht="46.5" x14ac:dyDescent="0.35">
      <c r="B14" s="40" t="s">
        <v>60</v>
      </c>
      <c r="C14" s="230" t="s">
        <v>215</v>
      </c>
      <c r="D14" s="25" t="s">
        <v>216</v>
      </c>
      <c r="E14" s="25" t="s">
        <v>217</v>
      </c>
      <c r="F14" s="25" t="s">
        <v>218</v>
      </c>
      <c r="G14" s="37"/>
      <c r="H14" s="25" t="s">
        <v>204</v>
      </c>
      <c r="I14" s="40" t="s">
        <v>201</v>
      </c>
      <c r="J14" s="72">
        <f>'IV_IV (DJ)'!F23</f>
        <v>7446010</v>
      </c>
      <c r="K14" s="72">
        <f>'IV_IV (DJ)'!L44</f>
        <v>6329108</v>
      </c>
      <c r="L14" s="71">
        <v>0</v>
      </c>
    </row>
    <row r="15" spans="2:13" ht="57.5" customHeight="1" x14ac:dyDescent="0.35">
      <c r="B15" s="40" t="s">
        <v>61</v>
      </c>
      <c r="C15" s="230" t="s">
        <v>219</v>
      </c>
      <c r="D15" s="25" t="s">
        <v>227</v>
      </c>
      <c r="E15" s="25" t="s">
        <v>235</v>
      </c>
      <c r="F15" s="46" t="s">
        <v>209</v>
      </c>
      <c r="G15" s="37"/>
      <c r="H15" s="25" t="s">
        <v>239</v>
      </c>
      <c r="I15" s="40" t="s">
        <v>201</v>
      </c>
      <c r="J15" s="72">
        <f>'IV_VII (Vand)'!I90</f>
        <v>24697470.960000001</v>
      </c>
      <c r="K15" s="72">
        <f>'IV_VII (Vand)'!L90</f>
        <v>8889419.9000000004</v>
      </c>
      <c r="L15" s="71">
        <v>0</v>
      </c>
    </row>
    <row r="16" spans="2:13" ht="31" x14ac:dyDescent="0.35">
      <c r="B16" s="40" t="s">
        <v>62</v>
      </c>
      <c r="C16" s="230" t="s">
        <v>220</v>
      </c>
      <c r="D16" s="25" t="s">
        <v>228</v>
      </c>
      <c r="E16" s="25" t="s">
        <v>235</v>
      </c>
      <c r="F16" s="25" t="s">
        <v>238</v>
      </c>
      <c r="G16" s="37"/>
      <c r="H16" s="25" t="s">
        <v>239</v>
      </c>
      <c r="I16" s="40" t="s">
        <v>201</v>
      </c>
      <c r="J16" s="72">
        <f>'IV_V (TMP)'!I78</f>
        <v>19558156.199999999</v>
      </c>
      <c r="K16" s="72">
        <f>'IV_V (TMP)'!L78</f>
        <v>16603033.75</v>
      </c>
      <c r="L16" s="71">
        <v>0</v>
      </c>
    </row>
    <row r="17" spans="2:12" ht="46.5" x14ac:dyDescent="0.35">
      <c r="B17" s="40" t="s">
        <v>63</v>
      </c>
      <c r="C17" s="230" t="s">
        <v>221</v>
      </c>
      <c r="D17" s="25" t="s">
        <v>229</v>
      </c>
      <c r="E17" s="25" t="s">
        <v>235</v>
      </c>
      <c r="F17" s="46" t="s">
        <v>209</v>
      </c>
      <c r="G17" s="37"/>
      <c r="H17" s="25" t="s">
        <v>204</v>
      </c>
      <c r="I17" s="40" t="s">
        <v>201</v>
      </c>
      <c r="J17" s="72">
        <f>'IV_XII (Atliek)'!I48</f>
        <v>3402153</v>
      </c>
      <c r="K17" s="72">
        <f>'IV_XII (Atliek)'!L48</f>
        <v>2891828</v>
      </c>
      <c r="L17" s="71">
        <v>0</v>
      </c>
    </row>
    <row r="18" spans="2:12" ht="46.5" x14ac:dyDescent="0.35">
      <c r="B18" s="40" t="s">
        <v>64</v>
      </c>
      <c r="C18" s="230" t="s">
        <v>222</v>
      </c>
      <c r="D18" s="25" t="s">
        <v>230</v>
      </c>
      <c r="E18" s="25" t="s">
        <v>235</v>
      </c>
      <c r="F18" s="25" t="s">
        <v>237</v>
      </c>
      <c r="G18" s="37"/>
      <c r="H18" s="25" t="s">
        <v>204</v>
      </c>
      <c r="I18" s="40" t="s">
        <v>201</v>
      </c>
      <c r="J18" s="72">
        <f>'IV_II (UŽT)'!F29</f>
        <v>697600</v>
      </c>
      <c r="K18" s="72">
        <f>'IV_II (UŽT)'!F21</f>
        <v>592920</v>
      </c>
      <c r="L18" s="71">
        <v>0</v>
      </c>
    </row>
    <row r="19" spans="2:12" ht="56" x14ac:dyDescent="0.35">
      <c r="B19" s="40" t="s">
        <v>65</v>
      </c>
      <c r="C19" s="230" t="s">
        <v>223</v>
      </c>
      <c r="D19" s="25" t="s">
        <v>231</v>
      </c>
      <c r="E19" s="25" t="s">
        <v>209</v>
      </c>
      <c r="F19" s="46" t="s">
        <v>236</v>
      </c>
      <c r="G19" s="37"/>
      <c r="H19" s="25" t="s">
        <v>239</v>
      </c>
      <c r="I19" s="40" t="s">
        <v>201</v>
      </c>
      <c r="J19" s="72">
        <f>'IV_VI (VSB)'!F31</f>
        <v>787097</v>
      </c>
      <c r="K19" s="72">
        <f>'IV_VI (VSB)'!L70</f>
        <v>669032</v>
      </c>
      <c r="L19" s="71">
        <v>0</v>
      </c>
    </row>
    <row r="20" spans="2:12" ht="54.5" customHeight="1" x14ac:dyDescent="0.35">
      <c r="B20" s="211" t="s">
        <v>66</v>
      </c>
      <c r="C20" s="230" t="s">
        <v>224</v>
      </c>
      <c r="D20" s="212" t="s">
        <v>232</v>
      </c>
      <c r="E20" s="212" t="s">
        <v>209</v>
      </c>
      <c r="F20" s="212" t="s">
        <v>210</v>
      </c>
      <c r="G20" s="212"/>
      <c r="H20" s="212" t="s">
        <v>239</v>
      </c>
      <c r="I20" s="213" t="s">
        <v>201</v>
      </c>
      <c r="J20" s="72">
        <f>'IV_VIII (SocBū)'!I132</f>
        <v>21317520.77</v>
      </c>
      <c r="K20" s="72">
        <f>'IV_VIII (SocBū)'!L132</f>
        <v>18199892.640000001</v>
      </c>
      <c r="L20" s="214">
        <v>0</v>
      </c>
    </row>
    <row r="21" spans="2:12" ht="31" x14ac:dyDescent="0.35">
      <c r="B21" s="40" t="s">
        <v>67</v>
      </c>
      <c r="C21" s="230" t="s">
        <v>225</v>
      </c>
      <c r="D21" s="25" t="s">
        <v>233</v>
      </c>
      <c r="E21" s="26" t="s">
        <v>235</v>
      </c>
      <c r="F21" s="27" t="s">
        <v>16</v>
      </c>
      <c r="G21" s="37"/>
      <c r="H21" s="25" t="s">
        <v>239</v>
      </c>
      <c r="I21" s="40" t="s">
        <v>201</v>
      </c>
      <c r="J21" s="208">
        <f>'IV_IX (Oro)'!F29</f>
        <v>600000</v>
      </c>
      <c r="K21" s="208">
        <f>'IV_IX (Oro)'!F21</f>
        <v>510000</v>
      </c>
      <c r="L21" s="71">
        <v>0</v>
      </c>
    </row>
    <row r="22" spans="2:12" ht="46.5" x14ac:dyDescent="0.35">
      <c r="B22" s="40" t="s">
        <v>68</v>
      </c>
      <c r="C22" s="230" t="s">
        <v>226</v>
      </c>
      <c r="D22" s="47" t="s">
        <v>234</v>
      </c>
      <c r="E22" s="45" t="s">
        <v>235</v>
      </c>
      <c r="F22" s="45" t="s">
        <v>210</v>
      </c>
      <c r="G22" s="44"/>
      <c r="H22" s="25" t="s">
        <v>204</v>
      </c>
      <c r="I22" s="40" t="s">
        <v>201</v>
      </c>
      <c r="J22" s="72">
        <f>'IV_X (Žal)'!F29</f>
        <v>3882798.96</v>
      </c>
      <c r="K22" s="72">
        <f>'IV_X (Žal)'!F21</f>
        <v>3300379.11</v>
      </c>
      <c r="L22" s="71">
        <f>'IV_II (UŽT)'!J44</f>
        <v>0</v>
      </c>
    </row>
    <row r="23" spans="2:12" s="227" customFormat="1" ht="42" x14ac:dyDescent="0.35">
      <c r="B23" s="25" t="s">
        <v>522</v>
      </c>
      <c r="C23" s="230" t="s">
        <v>526</v>
      </c>
      <c r="D23" s="47" t="s">
        <v>524</v>
      </c>
      <c r="E23" s="38" t="s">
        <v>235</v>
      </c>
      <c r="F23" s="43"/>
      <c r="G23" s="224"/>
      <c r="H23" s="25" t="s">
        <v>239</v>
      </c>
      <c r="I23" s="25" t="s">
        <v>201</v>
      </c>
      <c r="J23" s="72">
        <f>'IV_XIII (Vandenvietės)'!I55</f>
        <v>3963860.0100000007</v>
      </c>
      <c r="K23" s="72">
        <f>'IV_XIII (Vandenvietės)'!L55</f>
        <v>3765667</v>
      </c>
      <c r="L23" s="72">
        <v>0</v>
      </c>
    </row>
    <row r="24" spans="2:12" s="227" customFormat="1" ht="31" x14ac:dyDescent="0.35">
      <c r="B24" s="26" t="s">
        <v>523</v>
      </c>
      <c r="C24" s="230" t="s">
        <v>527</v>
      </c>
      <c r="D24" s="223" t="s">
        <v>525</v>
      </c>
      <c r="E24" s="212" t="s">
        <v>235</v>
      </c>
      <c r="F24" s="228"/>
      <c r="G24" s="229"/>
      <c r="H24" s="26" t="s">
        <v>239</v>
      </c>
      <c r="I24" s="26" t="s">
        <v>201</v>
      </c>
      <c r="J24" s="207">
        <f>'IV_XIV (CivSaug)'!I67</f>
        <v>3368982</v>
      </c>
      <c r="K24" s="207">
        <f>'IV_XIV (CivSaug)'!L67</f>
        <v>3200530</v>
      </c>
      <c r="L24" s="207">
        <v>0</v>
      </c>
    </row>
    <row r="25" spans="2:12" ht="15.5" x14ac:dyDescent="0.35">
      <c r="B25" s="294" t="s">
        <v>55</v>
      </c>
      <c r="C25" s="294"/>
      <c r="D25" s="294"/>
      <c r="E25" s="294"/>
      <c r="F25" s="294"/>
      <c r="G25" s="294"/>
      <c r="H25" s="294"/>
      <c r="I25" s="294"/>
      <c r="J25" s="216">
        <f>SUM(J11:J24)</f>
        <v>148799615.22</v>
      </c>
      <c r="K25" s="216">
        <f>SUM(K11:K24)</f>
        <v>114979940.19</v>
      </c>
      <c r="L25" s="215"/>
    </row>
    <row r="26" spans="2:12" ht="15.5" x14ac:dyDescent="0.35">
      <c r="B26" s="2"/>
      <c r="C26" s="2"/>
      <c r="D26" s="2"/>
      <c r="E26" s="2"/>
      <c r="F26" s="2"/>
      <c r="G26" s="2"/>
      <c r="H26" s="2"/>
      <c r="I26" s="2"/>
    </row>
    <row r="28" spans="2:12" x14ac:dyDescent="0.35">
      <c r="K28" s="206"/>
    </row>
    <row r="29" spans="2:12" x14ac:dyDescent="0.35">
      <c r="K29" s="205"/>
    </row>
    <row r="30" spans="2:12" x14ac:dyDescent="0.35">
      <c r="K30" s="206"/>
    </row>
    <row r="31" spans="2:12" x14ac:dyDescent="0.35">
      <c r="K31" s="205"/>
    </row>
  </sheetData>
  <mergeCells count="12">
    <mergeCell ref="B25:I25"/>
    <mergeCell ref="J8:L8"/>
    <mergeCell ref="B2:L2"/>
    <mergeCell ref="B3:L3"/>
    <mergeCell ref="B7:E7"/>
    <mergeCell ref="B8:B9"/>
    <mergeCell ref="C8:D8"/>
    <mergeCell ref="E8:E9"/>
    <mergeCell ref="F8:F9"/>
    <mergeCell ref="G8:G9"/>
    <mergeCell ref="H8:H9"/>
    <mergeCell ref="I8:I9"/>
  </mergeCells>
  <pageMargins left="0.31496062992125984" right="0.11811023622047245" top="0.74803149606299213" bottom="0.15748031496062992" header="0.31496062992125984" footer="0.11811023622047245"/>
  <pageSetup paperSize="9" scale="67" fitToHeight="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D6411-790B-498F-BA3B-076834F886FE}">
  <sheetPr>
    <pageSetUpPr fitToPage="1"/>
  </sheetPr>
  <dimension ref="A1:U161"/>
  <sheetViews>
    <sheetView topLeftCell="A104" zoomScale="60" zoomScaleNormal="60" workbookViewId="0">
      <selection activeCell="N26" sqref="N26"/>
    </sheetView>
  </sheetViews>
  <sheetFormatPr defaultRowHeight="14.5" x14ac:dyDescent="0.35"/>
  <cols>
    <col min="2" max="2" width="32.7265625" customWidth="1"/>
    <col min="3" max="3" width="12.7265625" customWidth="1"/>
    <col min="4" max="4" width="19.54296875" customWidth="1"/>
    <col min="5" max="5" width="18.453125" customWidth="1"/>
    <col min="6" max="6" width="10.54296875" customWidth="1"/>
    <col min="7" max="7" width="14.54296875" customWidth="1"/>
    <col min="8" max="8" width="13.54296875" customWidth="1"/>
    <col min="9" max="9" width="15.54296875" customWidth="1"/>
    <col min="10" max="10" width="10.54296875" customWidth="1"/>
    <col min="11" max="11" width="14.54296875" customWidth="1"/>
    <col min="12" max="12" width="16.26953125" bestFit="1" customWidth="1"/>
    <col min="13" max="13" width="15.7265625" customWidth="1"/>
    <col min="14" max="14" width="44.54296875" customWidth="1"/>
    <col min="15" max="15" width="19" bestFit="1" customWidth="1"/>
    <col min="16" max="17" width="14.453125" customWidth="1"/>
  </cols>
  <sheetData>
    <row r="1" spans="2:17" ht="15.5" x14ac:dyDescent="0.35">
      <c r="B1" s="7"/>
      <c r="C1" s="7"/>
      <c r="D1" s="7"/>
      <c r="E1" s="7"/>
      <c r="F1" s="7"/>
      <c r="G1" s="7"/>
      <c r="H1" s="7"/>
      <c r="I1" s="7"/>
      <c r="J1" s="7"/>
      <c r="K1" s="7"/>
      <c r="L1" s="7"/>
      <c r="M1" s="7"/>
      <c r="N1" s="7"/>
      <c r="O1" s="7"/>
      <c r="P1" s="7"/>
      <c r="Q1" s="7"/>
    </row>
    <row r="2" spans="2:17" ht="15.5" x14ac:dyDescent="0.35">
      <c r="B2" s="295" t="s">
        <v>69</v>
      </c>
      <c r="C2" s="295"/>
      <c r="D2" s="295"/>
      <c r="E2" s="295"/>
      <c r="F2" s="295"/>
      <c r="G2" s="295"/>
      <c r="H2" s="295"/>
      <c r="I2" s="295"/>
      <c r="J2" s="295"/>
      <c r="K2" s="295"/>
      <c r="L2" s="295"/>
      <c r="M2" s="295"/>
      <c r="N2" s="295"/>
      <c r="O2" s="295"/>
      <c r="P2" s="295"/>
      <c r="Q2" s="295"/>
    </row>
    <row r="3" spans="2:17" ht="15.5" x14ac:dyDescent="0.35">
      <c r="B3" s="295" t="s">
        <v>70</v>
      </c>
      <c r="C3" s="295"/>
      <c r="D3" s="295"/>
      <c r="E3" s="295"/>
      <c r="F3" s="295"/>
      <c r="G3" s="295"/>
      <c r="H3" s="295"/>
      <c r="I3" s="295"/>
      <c r="J3" s="295"/>
      <c r="K3" s="295"/>
      <c r="L3" s="295"/>
      <c r="M3" s="295"/>
      <c r="N3" s="295"/>
      <c r="O3" s="295"/>
      <c r="P3" s="295"/>
      <c r="Q3" s="295"/>
    </row>
    <row r="4" spans="2:17" ht="15.5" x14ac:dyDescent="0.35">
      <c r="B4" s="7"/>
      <c r="C4" s="7"/>
      <c r="D4" s="7"/>
      <c r="E4" s="7"/>
      <c r="F4" s="7"/>
      <c r="G4" s="7"/>
      <c r="H4" s="7"/>
      <c r="I4" s="7"/>
      <c r="J4" s="7"/>
      <c r="K4" s="7"/>
      <c r="L4" s="7"/>
      <c r="M4" s="7"/>
      <c r="N4" s="7"/>
      <c r="O4" s="7"/>
      <c r="P4" s="7"/>
      <c r="Q4" s="7"/>
    </row>
    <row r="5" spans="2:17" ht="15.5" x14ac:dyDescent="0.35">
      <c r="B5" s="295" t="s">
        <v>240</v>
      </c>
      <c r="C5" s="295"/>
      <c r="D5" s="295"/>
      <c r="E5" s="295"/>
      <c r="F5" s="295"/>
      <c r="G5" s="295"/>
      <c r="H5" s="295"/>
      <c r="I5" s="295"/>
      <c r="J5" s="295"/>
      <c r="K5" s="295"/>
      <c r="L5" s="295"/>
      <c r="M5" s="295"/>
      <c r="N5" s="295"/>
      <c r="O5" s="295"/>
      <c r="P5" s="295"/>
      <c r="Q5" s="295"/>
    </row>
    <row r="6" spans="2:17" ht="15.5" x14ac:dyDescent="0.35">
      <c r="B6" s="295" t="s">
        <v>700</v>
      </c>
      <c r="C6" s="295"/>
      <c r="D6" s="295"/>
      <c r="E6" s="295"/>
      <c r="F6" s="295"/>
      <c r="G6" s="295"/>
      <c r="H6" s="295"/>
      <c r="I6" s="295"/>
      <c r="J6" s="295"/>
      <c r="K6" s="295"/>
      <c r="L6" s="295"/>
      <c r="M6" s="295"/>
      <c r="N6" s="295"/>
      <c r="O6" s="295"/>
      <c r="P6" s="295"/>
      <c r="Q6" s="295"/>
    </row>
    <row r="7" spans="2:17" ht="15.5" x14ac:dyDescent="0.35">
      <c r="B7" s="7"/>
      <c r="C7" s="7"/>
      <c r="D7" s="7"/>
      <c r="E7" s="7"/>
      <c r="F7" s="7"/>
      <c r="G7" s="310"/>
      <c r="H7" s="310"/>
      <c r="I7" s="327"/>
      <c r="J7" s="327"/>
      <c r="K7" s="327"/>
      <c r="L7" s="327"/>
      <c r="M7" s="327"/>
      <c r="N7" s="327"/>
      <c r="O7" s="7"/>
      <c r="P7" s="7"/>
      <c r="Q7" s="7"/>
    </row>
    <row r="8" spans="2:17" ht="15.5" x14ac:dyDescent="0.35">
      <c r="B8" s="6"/>
      <c r="C8" s="6"/>
      <c r="D8" s="6"/>
      <c r="E8" s="6"/>
      <c r="F8" s="6"/>
      <c r="G8" s="6"/>
      <c r="H8" s="6"/>
      <c r="I8" s="6"/>
      <c r="J8" s="6"/>
      <c r="K8" s="6"/>
      <c r="L8" s="6"/>
      <c r="M8" s="6"/>
      <c r="N8" s="6"/>
      <c r="O8" s="6"/>
      <c r="P8" s="6"/>
      <c r="Q8" s="6"/>
    </row>
    <row r="9" spans="2:17" ht="15.5" x14ac:dyDescent="0.35">
      <c r="B9" s="239" t="s">
        <v>241</v>
      </c>
      <c r="C9" s="239"/>
      <c r="D9" s="239"/>
      <c r="E9" s="239"/>
      <c r="F9" s="239"/>
      <c r="G9" s="239"/>
      <c r="H9" s="239"/>
      <c r="I9" s="7"/>
      <c r="J9" s="7"/>
      <c r="K9" s="7"/>
      <c r="L9" s="7"/>
      <c r="M9" s="7"/>
      <c r="N9" s="7"/>
      <c r="O9" s="7"/>
      <c r="P9" s="7"/>
      <c r="Q9" s="7"/>
    </row>
    <row r="10" spans="2:17" ht="21.65" customHeight="1" x14ac:dyDescent="0.35">
      <c r="B10" s="241" t="s">
        <v>2</v>
      </c>
      <c r="C10" s="241" t="s">
        <v>71</v>
      </c>
      <c r="D10" s="241"/>
      <c r="E10" s="240" t="s">
        <v>72</v>
      </c>
      <c r="F10" s="240"/>
      <c r="G10" s="240"/>
      <c r="H10" s="240" t="s">
        <v>73</v>
      </c>
      <c r="I10" s="240"/>
      <c r="J10" s="240"/>
      <c r="K10" s="241" t="s">
        <v>74</v>
      </c>
      <c r="L10" s="241"/>
      <c r="M10" s="241"/>
      <c r="N10" s="241"/>
    </row>
    <row r="11" spans="2:17" ht="34.4" customHeight="1" x14ac:dyDescent="0.35">
      <c r="B11" s="241"/>
      <c r="C11" s="241"/>
      <c r="D11" s="241"/>
      <c r="E11" s="240"/>
      <c r="F11" s="240"/>
      <c r="G11" s="240"/>
      <c r="H11" s="240"/>
      <c r="I11" s="240"/>
      <c r="J11" s="240"/>
      <c r="K11" s="240" t="s">
        <v>75</v>
      </c>
      <c r="L11" s="240"/>
      <c r="M11" s="240"/>
      <c r="N11" s="3" t="s">
        <v>76</v>
      </c>
      <c r="O11" s="1"/>
      <c r="P11" s="1"/>
      <c r="Q11" s="1"/>
    </row>
    <row r="12" spans="2:17" ht="15.5" x14ac:dyDescent="0.35">
      <c r="B12" s="4">
        <v>1</v>
      </c>
      <c r="C12" s="326">
        <v>2</v>
      </c>
      <c r="D12" s="326"/>
      <c r="E12" s="326">
        <v>3</v>
      </c>
      <c r="F12" s="326"/>
      <c r="G12" s="326"/>
      <c r="H12" s="326">
        <v>4</v>
      </c>
      <c r="I12" s="326"/>
      <c r="J12" s="326"/>
      <c r="K12" s="326">
        <v>5</v>
      </c>
      <c r="L12" s="326"/>
      <c r="M12" s="326"/>
      <c r="N12" s="4">
        <v>6</v>
      </c>
    </row>
    <row r="13" spans="2:17" ht="31.5" customHeight="1" x14ac:dyDescent="0.35">
      <c r="B13" s="332" t="s">
        <v>14</v>
      </c>
      <c r="C13" s="316" t="s">
        <v>77</v>
      </c>
      <c r="D13" s="317"/>
      <c r="E13" s="320" t="s">
        <v>78</v>
      </c>
      <c r="F13" s="321"/>
      <c r="G13" s="322"/>
      <c r="H13" s="379">
        <v>0</v>
      </c>
      <c r="I13" s="380"/>
      <c r="J13" s="380"/>
      <c r="K13" s="379">
        <v>0</v>
      </c>
      <c r="L13" s="380"/>
      <c r="M13" s="380"/>
      <c r="N13" s="29">
        <f t="shared" ref="N13:N18" si="0">O48</f>
        <v>3925</v>
      </c>
    </row>
    <row r="14" spans="2:17" ht="31.5" customHeight="1" x14ac:dyDescent="0.35">
      <c r="B14" s="333"/>
      <c r="C14" s="318"/>
      <c r="D14" s="319"/>
      <c r="E14" s="323"/>
      <c r="F14" s="324"/>
      <c r="G14" s="325"/>
      <c r="H14" s="313" t="s">
        <v>21</v>
      </c>
      <c r="I14" s="314"/>
      <c r="J14" s="315"/>
      <c r="K14" s="313" t="s">
        <v>25</v>
      </c>
      <c r="L14" s="314"/>
      <c r="M14" s="315"/>
      <c r="N14" s="12" t="str">
        <f t="shared" si="0"/>
        <v>(2027)</v>
      </c>
    </row>
    <row r="15" spans="2:17" ht="31.5" customHeight="1" x14ac:dyDescent="0.35">
      <c r="B15" s="332" t="s">
        <v>58</v>
      </c>
      <c r="C15" s="316" t="s">
        <v>79</v>
      </c>
      <c r="D15" s="317"/>
      <c r="E15" s="320" t="s">
        <v>40</v>
      </c>
      <c r="F15" s="321"/>
      <c r="G15" s="322"/>
      <c r="H15" s="381">
        <v>8.8000000000000007</v>
      </c>
      <c r="I15" s="380"/>
      <c r="J15" s="380"/>
      <c r="K15" s="381">
        <v>8.8000000000000007</v>
      </c>
      <c r="L15" s="380"/>
      <c r="M15" s="380"/>
      <c r="N15" s="30">
        <f t="shared" si="0"/>
        <v>20.6</v>
      </c>
    </row>
    <row r="16" spans="2:17" ht="31.5" customHeight="1" x14ac:dyDescent="0.35">
      <c r="B16" s="333"/>
      <c r="C16" s="318"/>
      <c r="D16" s="319"/>
      <c r="E16" s="323"/>
      <c r="F16" s="324"/>
      <c r="G16" s="325"/>
      <c r="H16" s="313" t="s">
        <v>21</v>
      </c>
      <c r="I16" s="314"/>
      <c r="J16" s="315"/>
      <c r="K16" s="313" t="s">
        <v>25</v>
      </c>
      <c r="L16" s="314"/>
      <c r="M16" s="315"/>
      <c r="N16" s="12" t="str">
        <f t="shared" si="0"/>
        <v>(2026)</v>
      </c>
    </row>
    <row r="17" spans="2:14" ht="31.5" customHeight="1" x14ac:dyDescent="0.35">
      <c r="B17" s="311" t="s">
        <v>61</v>
      </c>
      <c r="C17" s="311" t="s">
        <v>84</v>
      </c>
      <c r="D17" s="311"/>
      <c r="E17" s="312" t="s">
        <v>85</v>
      </c>
      <c r="F17" s="312"/>
      <c r="G17" s="312"/>
      <c r="H17" s="381">
        <v>0</v>
      </c>
      <c r="I17" s="380"/>
      <c r="J17" s="380"/>
      <c r="K17" s="381">
        <v>0</v>
      </c>
      <c r="L17" s="380"/>
      <c r="M17" s="380"/>
      <c r="N17" s="29">
        <f t="shared" si="0"/>
        <v>780</v>
      </c>
    </row>
    <row r="18" spans="2:14" ht="31.5" customHeight="1" x14ac:dyDescent="0.35">
      <c r="B18" s="311"/>
      <c r="C18" s="311"/>
      <c r="D18" s="311"/>
      <c r="E18" s="312"/>
      <c r="F18" s="312"/>
      <c r="G18" s="312"/>
      <c r="H18" s="313" t="s">
        <v>21</v>
      </c>
      <c r="I18" s="314"/>
      <c r="J18" s="315"/>
      <c r="K18" s="313" t="s">
        <v>25</v>
      </c>
      <c r="L18" s="314"/>
      <c r="M18" s="315"/>
      <c r="N18" s="12" t="str">
        <f t="shared" si="0"/>
        <v>(2027)</v>
      </c>
    </row>
    <row r="19" spans="2:14" ht="31.5" customHeight="1" x14ac:dyDescent="0.35">
      <c r="B19" s="332" t="s">
        <v>59</v>
      </c>
      <c r="C19" s="316" t="s">
        <v>80</v>
      </c>
      <c r="D19" s="317"/>
      <c r="E19" s="320" t="s">
        <v>81</v>
      </c>
      <c r="F19" s="321"/>
      <c r="G19" s="322"/>
      <c r="H19" s="381">
        <v>0</v>
      </c>
      <c r="I19" s="380"/>
      <c r="J19" s="380"/>
      <c r="K19" s="381">
        <v>0</v>
      </c>
      <c r="L19" s="380"/>
      <c r="M19" s="380"/>
      <c r="N19" s="32">
        <f>O106</f>
        <v>60</v>
      </c>
    </row>
    <row r="20" spans="2:14" ht="31.5" customHeight="1" x14ac:dyDescent="0.35">
      <c r="B20" s="333"/>
      <c r="C20" s="318"/>
      <c r="D20" s="319"/>
      <c r="E20" s="323"/>
      <c r="F20" s="324"/>
      <c r="G20" s="325"/>
      <c r="H20" s="313" t="s">
        <v>21</v>
      </c>
      <c r="I20" s="314"/>
      <c r="J20" s="315"/>
      <c r="K20" s="313" t="s">
        <v>25</v>
      </c>
      <c r="L20" s="314"/>
      <c r="M20" s="315"/>
      <c r="N20" s="12" t="str">
        <f>O107</f>
        <v>(2027)</v>
      </c>
    </row>
    <row r="21" spans="2:14" ht="31.5" customHeight="1" x14ac:dyDescent="0.35">
      <c r="B21" s="332" t="s">
        <v>60</v>
      </c>
      <c r="C21" s="316" t="s">
        <v>82</v>
      </c>
      <c r="D21" s="317"/>
      <c r="E21" s="320" t="s">
        <v>83</v>
      </c>
      <c r="F21" s="321"/>
      <c r="G21" s="322"/>
      <c r="H21" s="381">
        <v>0</v>
      </c>
      <c r="I21" s="380"/>
      <c r="J21" s="380"/>
      <c r="K21" s="381">
        <v>30</v>
      </c>
      <c r="L21" s="380"/>
      <c r="M21" s="380"/>
      <c r="N21" s="55">
        <f>O121</f>
        <v>90</v>
      </c>
    </row>
    <row r="22" spans="2:14" ht="31.5" customHeight="1" x14ac:dyDescent="0.35">
      <c r="B22" s="333"/>
      <c r="C22" s="318"/>
      <c r="D22" s="319"/>
      <c r="E22" s="323"/>
      <c r="F22" s="324"/>
      <c r="G22" s="325"/>
      <c r="H22" s="313" t="s">
        <v>21</v>
      </c>
      <c r="I22" s="314"/>
      <c r="J22" s="315"/>
      <c r="K22" s="313" t="s">
        <v>25</v>
      </c>
      <c r="L22" s="314"/>
      <c r="M22" s="315"/>
      <c r="N22" s="12" t="str">
        <f>O122</f>
        <v>(2027)</v>
      </c>
    </row>
    <row r="25" spans="2:14" ht="15.5" x14ac:dyDescent="0.35">
      <c r="B25" s="239" t="s">
        <v>242</v>
      </c>
      <c r="C25" s="239"/>
      <c r="D25" s="239"/>
      <c r="E25" s="239"/>
      <c r="F25" s="239"/>
      <c r="G25" s="239"/>
    </row>
    <row r="26" spans="2:14" ht="15.5" x14ac:dyDescent="0.35">
      <c r="B26" s="388" t="s">
        <v>86</v>
      </c>
      <c r="C26" s="388"/>
      <c r="D26" s="388"/>
      <c r="E26" s="388"/>
      <c r="F26" s="388" t="s">
        <v>87</v>
      </c>
      <c r="G26" s="388"/>
      <c r="H26" s="388"/>
    </row>
    <row r="27" spans="2:14" ht="15.5" x14ac:dyDescent="0.35">
      <c r="B27" s="389">
        <v>1</v>
      </c>
      <c r="C27" s="389"/>
      <c r="D27" s="389"/>
      <c r="E27" s="389"/>
      <c r="F27" s="389">
        <v>2</v>
      </c>
      <c r="G27" s="389"/>
      <c r="H27" s="389"/>
    </row>
    <row r="28" spans="2:14" ht="15.5" x14ac:dyDescent="0.35">
      <c r="B28" s="390" t="s">
        <v>88</v>
      </c>
      <c r="C28" s="390"/>
      <c r="D28" s="390"/>
      <c r="E28" s="390"/>
      <c r="F28" s="392">
        <f>F29+F31+F33+F35</f>
        <v>4004186</v>
      </c>
      <c r="G28" s="392"/>
      <c r="H28" s="392"/>
    </row>
    <row r="29" spans="2:14" ht="15.5" x14ac:dyDescent="0.35">
      <c r="B29" s="390" t="s">
        <v>89</v>
      </c>
      <c r="C29" s="390"/>
      <c r="D29" s="390"/>
      <c r="E29" s="390"/>
      <c r="F29" s="391">
        <f>F30</f>
        <v>0</v>
      </c>
      <c r="G29" s="391"/>
      <c r="H29" s="391"/>
    </row>
    <row r="30" spans="2:14" ht="15.5" x14ac:dyDescent="0.35">
      <c r="B30" s="387" t="s">
        <v>90</v>
      </c>
      <c r="C30" s="387"/>
      <c r="D30" s="387"/>
      <c r="E30" s="387"/>
      <c r="F30" s="391">
        <f>J133</f>
        <v>0</v>
      </c>
      <c r="G30" s="391"/>
      <c r="H30" s="391"/>
    </row>
    <row r="31" spans="2:14" ht="31.4" customHeight="1" x14ac:dyDescent="0.35">
      <c r="B31" s="390" t="s">
        <v>91</v>
      </c>
      <c r="C31" s="390"/>
      <c r="D31" s="390"/>
      <c r="E31" s="390"/>
      <c r="F31" s="391">
        <f>F32</f>
        <v>0</v>
      </c>
      <c r="G31" s="391"/>
      <c r="H31" s="391"/>
    </row>
    <row r="32" spans="2:14" ht="15.5" x14ac:dyDescent="0.35">
      <c r="B32" s="387" t="s">
        <v>92</v>
      </c>
      <c r="C32" s="387"/>
      <c r="D32" s="387"/>
      <c r="E32" s="387"/>
      <c r="F32" s="391">
        <f>K133</f>
        <v>0</v>
      </c>
      <c r="G32" s="391"/>
      <c r="H32" s="391"/>
    </row>
    <row r="33" spans="2:17" ht="15.5" x14ac:dyDescent="0.35">
      <c r="B33" s="390" t="s">
        <v>93</v>
      </c>
      <c r="C33" s="390"/>
      <c r="D33" s="390"/>
      <c r="E33" s="390"/>
      <c r="F33" s="392">
        <f>F34</f>
        <v>4004186</v>
      </c>
      <c r="G33" s="392"/>
      <c r="H33" s="392"/>
    </row>
    <row r="34" spans="2:17" ht="15.5" x14ac:dyDescent="0.35">
      <c r="B34" s="387" t="s">
        <v>94</v>
      </c>
      <c r="C34" s="387"/>
      <c r="D34" s="387"/>
      <c r="E34" s="387"/>
      <c r="F34" s="391">
        <f>L133</f>
        <v>4004186</v>
      </c>
      <c r="G34" s="391"/>
      <c r="H34" s="391"/>
    </row>
    <row r="35" spans="2:17" ht="15.5" x14ac:dyDescent="0.35">
      <c r="B35" s="390" t="s">
        <v>95</v>
      </c>
      <c r="C35" s="390"/>
      <c r="D35" s="390"/>
      <c r="E35" s="390"/>
      <c r="F35" s="391">
        <f>F36</f>
        <v>0</v>
      </c>
      <c r="G35" s="391"/>
      <c r="H35" s="391"/>
    </row>
    <row r="36" spans="2:17" ht="15.5" x14ac:dyDescent="0.35">
      <c r="B36" s="387" t="s">
        <v>96</v>
      </c>
      <c r="C36" s="387"/>
      <c r="D36" s="387"/>
      <c r="E36" s="387"/>
      <c r="F36" s="391">
        <v>0</v>
      </c>
      <c r="G36" s="391"/>
      <c r="H36" s="391"/>
    </row>
    <row r="37" spans="2:17" ht="15.5" x14ac:dyDescent="0.35">
      <c r="B37" s="390" t="s">
        <v>97</v>
      </c>
      <c r="C37" s="390"/>
      <c r="D37" s="390"/>
      <c r="E37" s="390"/>
      <c r="F37" s="392">
        <f>SUM(F38:H40)</f>
        <v>706625</v>
      </c>
      <c r="G37" s="392"/>
      <c r="H37" s="392"/>
    </row>
    <row r="38" spans="2:17" ht="15.5" x14ac:dyDescent="0.35">
      <c r="B38" s="387" t="s">
        <v>98</v>
      </c>
      <c r="C38" s="387"/>
      <c r="D38" s="387"/>
      <c r="E38" s="387"/>
      <c r="F38" s="391">
        <f>M133</f>
        <v>706625</v>
      </c>
      <c r="G38" s="391"/>
      <c r="H38" s="391"/>
    </row>
    <row r="39" spans="2:17" ht="15.5" x14ac:dyDescent="0.35">
      <c r="B39" s="387" t="s">
        <v>99</v>
      </c>
      <c r="C39" s="387"/>
      <c r="D39" s="387"/>
      <c r="E39" s="387"/>
      <c r="F39" s="391">
        <v>0</v>
      </c>
      <c r="G39" s="391"/>
      <c r="H39" s="391"/>
    </row>
    <row r="40" spans="2:17" ht="15.5" x14ac:dyDescent="0.35">
      <c r="B40" s="387" t="s">
        <v>100</v>
      </c>
      <c r="C40" s="387"/>
      <c r="D40" s="387"/>
      <c r="E40" s="387"/>
      <c r="F40" s="391">
        <v>0</v>
      </c>
      <c r="G40" s="391"/>
      <c r="H40" s="391"/>
    </row>
    <row r="41" spans="2:17" ht="15.5" x14ac:dyDescent="0.35">
      <c r="B41" s="390" t="s">
        <v>101</v>
      </c>
      <c r="C41" s="390"/>
      <c r="D41" s="390"/>
      <c r="E41" s="390"/>
      <c r="F41" s="392">
        <f>F28+F37</f>
        <v>4710811</v>
      </c>
      <c r="G41" s="392"/>
      <c r="H41" s="392"/>
      <c r="Q41" s="10"/>
    </row>
    <row r="42" spans="2:17" ht="14.65" customHeight="1" x14ac:dyDescent="0.35">
      <c r="Q42" s="10"/>
    </row>
    <row r="43" spans="2:17" ht="15.5" x14ac:dyDescent="0.35">
      <c r="B43" s="239" t="s">
        <v>243</v>
      </c>
      <c r="C43" s="239"/>
      <c r="D43" s="239"/>
      <c r="E43" s="239"/>
      <c r="F43" s="239"/>
      <c r="G43" s="239"/>
      <c r="H43" s="239"/>
    </row>
    <row r="44" spans="2:17" ht="16.399999999999999" customHeight="1" x14ac:dyDescent="0.35">
      <c r="B44" s="382" t="s">
        <v>102</v>
      </c>
      <c r="C44" s="240" t="s">
        <v>103</v>
      </c>
      <c r="D44" s="240" t="s">
        <v>104</v>
      </c>
      <c r="E44" s="240" t="s">
        <v>105</v>
      </c>
      <c r="F44" s="240" t="s">
        <v>106</v>
      </c>
      <c r="G44" s="240" t="s">
        <v>107</v>
      </c>
      <c r="H44" s="240" t="s">
        <v>108</v>
      </c>
      <c r="I44" s="240" t="s">
        <v>109</v>
      </c>
      <c r="J44" s="240"/>
      <c r="K44" s="240"/>
      <c r="L44" s="240"/>
      <c r="M44" s="240"/>
      <c r="N44" s="240" t="s">
        <v>5</v>
      </c>
      <c r="O44" s="240"/>
      <c r="P44" s="240" t="s">
        <v>110</v>
      </c>
      <c r="Q44" s="240" t="s">
        <v>111</v>
      </c>
    </row>
    <row r="45" spans="2:17" ht="47.15" customHeight="1" x14ac:dyDescent="0.35">
      <c r="B45" s="383"/>
      <c r="C45" s="240"/>
      <c r="D45" s="240"/>
      <c r="E45" s="240"/>
      <c r="F45" s="240"/>
      <c r="G45" s="240"/>
      <c r="H45" s="240"/>
      <c r="I45" s="240" t="s">
        <v>55</v>
      </c>
      <c r="J45" s="240" t="s">
        <v>112</v>
      </c>
      <c r="K45" s="240"/>
      <c r="L45" s="240"/>
      <c r="M45" s="240" t="s">
        <v>113</v>
      </c>
      <c r="N45" s="240" t="s">
        <v>114</v>
      </c>
      <c r="O45" s="240" t="s">
        <v>115</v>
      </c>
      <c r="P45" s="240"/>
      <c r="Q45" s="240"/>
    </row>
    <row r="46" spans="2:17" ht="96" customHeight="1" x14ac:dyDescent="0.35">
      <c r="B46" s="384"/>
      <c r="C46" s="240"/>
      <c r="D46" s="240"/>
      <c r="E46" s="240"/>
      <c r="F46" s="240"/>
      <c r="G46" s="240"/>
      <c r="H46" s="240"/>
      <c r="I46" s="240"/>
      <c r="J46" s="3" t="s">
        <v>116</v>
      </c>
      <c r="K46" s="3" t="s">
        <v>117</v>
      </c>
      <c r="L46" s="3" t="s">
        <v>118</v>
      </c>
      <c r="M46" s="240"/>
      <c r="N46" s="240"/>
      <c r="O46" s="240"/>
      <c r="P46" s="240"/>
      <c r="Q46" s="240"/>
    </row>
    <row r="47" spans="2:17" ht="15.5" x14ac:dyDescent="0.35">
      <c r="B47" s="4">
        <v>1</v>
      </c>
      <c r="C47" s="4">
        <v>2</v>
      </c>
      <c r="D47" s="4">
        <v>3</v>
      </c>
      <c r="E47" s="4">
        <v>4</v>
      </c>
      <c r="F47" s="4">
        <v>5</v>
      </c>
      <c r="G47" s="4">
        <v>6</v>
      </c>
      <c r="H47" s="4">
        <v>7</v>
      </c>
      <c r="I47" s="4">
        <v>8</v>
      </c>
      <c r="J47" s="4">
        <v>9</v>
      </c>
      <c r="K47" s="4">
        <v>10</v>
      </c>
      <c r="L47" s="4">
        <v>11</v>
      </c>
      <c r="M47" s="4">
        <v>12</v>
      </c>
      <c r="N47" s="4">
        <v>13</v>
      </c>
      <c r="O47" s="4">
        <v>14</v>
      </c>
      <c r="P47" s="4">
        <v>15</v>
      </c>
      <c r="Q47" s="4">
        <v>16</v>
      </c>
    </row>
    <row r="48" spans="2:17" ht="30.65" customHeight="1" x14ac:dyDescent="0.35">
      <c r="B48" s="385" t="s">
        <v>244</v>
      </c>
      <c r="C48" s="349" t="s">
        <v>119</v>
      </c>
      <c r="D48" s="385" t="s">
        <v>245</v>
      </c>
      <c r="E48" s="385" t="s">
        <v>246</v>
      </c>
      <c r="F48" s="385" t="s">
        <v>120</v>
      </c>
      <c r="G48" s="349" t="s">
        <v>247</v>
      </c>
      <c r="H48" s="349" t="s">
        <v>121</v>
      </c>
      <c r="I48" s="351">
        <f t="shared" ref="I48:L48" si="1">SUM(I58:I105)</f>
        <v>3253201</v>
      </c>
      <c r="J48" s="351">
        <f t="shared" si="1"/>
        <v>0</v>
      </c>
      <c r="K48" s="351">
        <f t="shared" si="1"/>
        <v>0</v>
      </c>
      <c r="L48" s="351">
        <f t="shared" si="1"/>
        <v>2765218</v>
      </c>
      <c r="M48" s="351">
        <f>SUM(M58:M105)</f>
        <v>487983</v>
      </c>
      <c r="N48" s="334" t="s">
        <v>263</v>
      </c>
      <c r="O48" s="48">
        <f>O58+O66+O72+O86+O92+O100</f>
        <v>3925</v>
      </c>
      <c r="P48" s="372" t="s">
        <v>292</v>
      </c>
      <c r="Q48" s="375" t="s">
        <v>294</v>
      </c>
    </row>
    <row r="49" spans="2:21" ht="30.65" customHeight="1" x14ac:dyDescent="0.35">
      <c r="B49" s="386"/>
      <c r="C49" s="350"/>
      <c r="D49" s="386"/>
      <c r="E49" s="386"/>
      <c r="F49" s="386"/>
      <c r="G49" s="350"/>
      <c r="H49" s="350"/>
      <c r="I49" s="352"/>
      <c r="J49" s="352"/>
      <c r="K49" s="352"/>
      <c r="L49" s="352"/>
      <c r="M49" s="352"/>
      <c r="N49" s="335"/>
      <c r="O49" s="49" t="s">
        <v>123</v>
      </c>
      <c r="P49" s="373"/>
      <c r="Q49" s="376"/>
    </row>
    <row r="50" spans="2:21" ht="30.65" customHeight="1" x14ac:dyDescent="0.35">
      <c r="B50" s="386"/>
      <c r="C50" s="350"/>
      <c r="D50" s="386"/>
      <c r="E50" s="386"/>
      <c r="F50" s="386"/>
      <c r="G50" s="350"/>
      <c r="H50" s="350"/>
      <c r="I50" s="352"/>
      <c r="J50" s="352"/>
      <c r="K50" s="352"/>
      <c r="L50" s="352"/>
      <c r="M50" s="352"/>
      <c r="N50" s="334" t="s">
        <v>266</v>
      </c>
      <c r="O50" s="50">
        <v>20.6</v>
      </c>
      <c r="P50" s="373"/>
      <c r="Q50" s="376"/>
    </row>
    <row r="51" spans="2:21" ht="30.65" customHeight="1" x14ac:dyDescent="0.35">
      <c r="B51" s="386"/>
      <c r="C51" s="350"/>
      <c r="D51" s="386"/>
      <c r="E51" s="386"/>
      <c r="F51" s="386"/>
      <c r="G51" s="350"/>
      <c r="H51" s="350"/>
      <c r="I51" s="352"/>
      <c r="J51" s="352"/>
      <c r="K51" s="352"/>
      <c r="L51" s="352"/>
      <c r="M51" s="352"/>
      <c r="N51" s="335"/>
      <c r="O51" s="49" t="s">
        <v>124</v>
      </c>
      <c r="P51" s="373"/>
      <c r="Q51" s="376"/>
    </row>
    <row r="52" spans="2:21" ht="30.65" customHeight="1" x14ac:dyDescent="0.35">
      <c r="B52" s="386"/>
      <c r="C52" s="350"/>
      <c r="D52" s="386"/>
      <c r="E52" s="386"/>
      <c r="F52" s="386"/>
      <c r="G52" s="350"/>
      <c r="H52" s="350"/>
      <c r="I52" s="352"/>
      <c r="J52" s="352"/>
      <c r="K52" s="352"/>
      <c r="L52" s="352"/>
      <c r="M52" s="352"/>
      <c r="N52" s="334" t="s">
        <v>267</v>
      </c>
      <c r="O52" s="48">
        <f>SUMIF($N$58:$N$105,N52,$O$58:$O$105)</f>
        <v>780</v>
      </c>
      <c r="P52" s="373"/>
      <c r="Q52" s="376"/>
    </row>
    <row r="53" spans="2:21" ht="30.65" customHeight="1" x14ac:dyDescent="0.35">
      <c r="B53" s="386"/>
      <c r="C53" s="350"/>
      <c r="D53" s="386"/>
      <c r="E53" s="386"/>
      <c r="F53" s="386"/>
      <c r="G53" s="350"/>
      <c r="H53" s="350"/>
      <c r="I53" s="352"/>
      <c r="J53" s="352"/>
      <c r="K53" s="352"/>
      <c r="L53" s="352"/>
      <c r="M53" s="352"/>
      <c r="N53" s="335"/>
      <c r="O53" s="49" t="s">
        <v>123</v>
      </c>
      <c r="P53" s="373"/>
      <c r="Q53" s="376"/>
    </row>
    <row r="54" spans="2:21" ht="30.65" customHeight="1" x14ac:dyDescent="0.35">
      <c r="B54" s="386"/>
      <c r="C54" s="350"/>
      <c r="D54" s="386"/>
      <c r="E54" s="386"/>
      <c r="F54" s="386"/>
      <c r="G54" s="350"/>
      <c r="H54" s="350"/>
      <c r="I54" s="352"/>
      <c r="J54" s="352"/>
      <c r="K54" s="352"/>
      <c r="L54" s="352"/>
      <c r="M54" s="352"/>
      <c r="N54" s="334" t="s">
        <v>268</v>
      </c>
      <c r="O54" s="48">
        <f>O62+O70+O76+O90+O96+O104</f>
        <v>4324</v>
      </c>
      <c r="P54" s="373"/>
      <c r="Q54" s="376"/>
    </row>
    <row r="55" spans="2:21" ht="30.65" customHeight="1" x14ac:dyDescent="0.35">
      <c r="B55" s="386"/>
      <c r="C55" s="350"/>
      <c r="D55" s="386"/>
      <c r="E55" s="386"/>
      <c r="F55" s="386"/>
      <c r="G55" s="350"/>
      <c r="H55" s="350"/>
      <c r="I55" s="352"/>
      <c r="J55" s="352"/>
      <c r="K55" s="352"/>
      <c r="L55" s="352"/>
      <c r="M55" s="352"/>
      <c r="N55" s="335"/>
      <c r="O55" s="49" t="s">
        <v>123</v>
      </c>
      <c r="P55" s="373"/>
      <c r="Q55" s="376"/>
    </row>
    <row r="56" spans="2:21" ht="30.65" customHeight="1" x14ac:dyDescent="0.35">
      <c r="B56" s="386"/>
      <c r="C56" s="350"/>
      <c r="D56" s="386"/>
      <c r="E56" s="386"/>
      <c r="F56" s="386"/>
      <c r="G56" s="350"/>
      <c r="H56" s="350"/>
      <c r="I56" s="352"/>
      <c r="J56" s="352"/>
      <c r="K56" s="352"/>
      <c r="L56" s="352"/>
      <c r="M56" s="352"/>
      <c r="N56" s="334" t="s">
        <v>269</v>
      </c>
      <c r="O56" s="48">
        <f>SUMIF($N$58:$N$105,N56,$O$58:$O$105)</f>
        <v>4</v>
      </c>
      <c r="P56" s="373"/>
      <c r="Q56" s="376"/>
    </row>
    <row r="57" spans="2:21" ht="30.65" customHeight="1" x14ac:dyDescent="0.35">
      <c r="B57" s="386"/>
      <c r="C57" s="350"/>
      <c r="D57" s="386"/>
      <c r="E57" s="386"/>
      <c r="F57" s="386"/>
      <c r="G57" s="350"/>
      <c r="H57" s="350"/>
      <c r="I57" s="352"/>
      <c r="J57" s="352"/>
      <c r="K57" s="352"/>
      <c r="L57" s="352"/>
      <c r="M57" s="352"/>
      <c r="N57" s="335"/>
      <c r="O57" s="49" t="s">
        <v>124</v>
      </c>
      <c r="P57" s="374"/>
      <c r="Q57" s="377"/>
    </row>
    <row r="58" spans="2:21" ht="35.65" customHeight="1" x14ac:dyDescent="0.35">
      <c r="B58" s="245" t="s">
        <v>248</v>
      </c>
      <c r="C58" s="296"/>
      <c r="D58" s="245" t="s">
        <v>249</v>
      </c>
      <c r="E58" s="245" t="s">
        <v>250</v>
      </c>
      <c r="F58" s="296"/>
      <c r="G58" s="302" t="s">
        <v>247</v>
      </c>
      <c r="H58" s="296"/>
      <c r="I58" s="298">
        <f>SUM(J58:M65)</f>
        <v>158535</v>
      </c>
      <c r="J58" s="300">
        <v>0</v>
      </c>
      <c r="K58" s="300">
        <v>0</v>
      </c>
      <c r="L58" s="298">
        <v>134754</v>
      </c>
      <c r="M58" s="298">
        <v>23781</v>
      </c>
      <c r="N58" s="245" t="s">
        <v>263</v>
      </c>
      <c r="O58" s="29">
        <v>340</v>
      </c>
      <c r="P58" s="328" t="s">
        <v>292</v>
      </c>
      <c r="Q58" s="328" t="s">
        <v>293</v>
      </c>
    </row>
    <row r="59" spans="2:21" ht="19.5" customHeight="1" x14ac:dyDescent="0.35">
      <c r="B59" s="246"/>
      <c r="C59" s="297"/>
      <c r="D59" s="246"/>
      <c r="E59" s="246"/>
      <c r="F59" s="297"/>
      <c r="G59" s="303"/>
      <c r="H59" s="297"/>
      <c r="I59" s="299"/>
      <c r="J59" s="301"/>
      <c r="K59" s="301"/>
      <c r="L59" s="299"/>
      <c r="M59" s="299"/>
      <c r="N59" s="247"/>
      <c r="O59" s="12" t="s">
        <v>124</v>
      </c>
      <c r="P59" s="329"/>
      <c r="Q59" s="329"/>
    </row>
    <row r="60" spans="2:21" ht="71.150000000000006" customHeight="1" x14ac:dyDescent="0.35">
      <c r="B60" s="246"/>
      <c r="C60" s="297"/>
      <c r="D60" s="246"/>
      <c r="E60" s="246"/>
      <c r="F60" s="297"/>
      <c r="G60" s="303"/>
      <c r="H60" s="297"/>
      <c r="I60" s="299"/>
      <c r="J60" s="301"/>
      <c r="K60" s="301"/>
      <c r="L60" s="299"/>
      <c r="M60" s="299"/>
      <c r="N60" s="245" t="s">
        <v>266</v>
      </c>
      <c r="O60" s="30">
        <v>28.6</v>
      </c>
      <c r="P60" s="329"/>
      <c r="Q60" s="329"/>
    </row>
    <row r="61" spans="2:21" ht="22.15" customHeight="1" x14ac:dyDescent="0.35">
      <c r="B61" s="246"/>
      <c r="C61" s="297"/>
      <c r="D61" s="246"/>
      <c r="E61" s="246"/>
      <c r="F61" s="297"/>
      <c r="G61" s="303"/>
      <c r="H61" s="297"/>
      <c r="I61" s="299"/>
      <c r="J61" s="301"/>
      <c r="K61" s="301"/>
      <c r="L61" s="299"/>
      <c r="M61" s="299"/>
      <c r="N61" s="247"/>
      <c r="O61" s="12" t="s">
        <v>124</v>
      </c>
      <c r="P61" s="329"/>
      <c r="Q61" s="329"/>
    </row>
    <row r="62" spans="2:21" ht="35.65" customHeight="1" x14ac:dyDescent="0.35">
      <c r="B62" s="246"/>
      <c r="C62" s="297"/>
      <c r="D62" s="246"/>
      <c r="E62" s="246"/>
      <c r="F62" s="297"/>
      <c r="G62" s="303"/>
      <c r="H62" s="297"/>
      <c r="I62" s="299"/>
      <c r="J62" s="301"/>
      <c r="K62" s="301"/>
      <c r="L62" s="299"/>
      <c r="M62" s="299"/>
      <c r="N62" s="245" t="s">
        <v>268</v>
      </c>
      <c r="O62" s="29">
        <v>394</v>
      </c>
      <c r="P62" s="329"/>
      <c r="Q62" s="329"/>
      <c r="U62" s="14"/>
    </row>
    <row r="63" spans="2:21" ht="21.65" customHeight="1" x14ac:dyDescent="0.35">
      <c r="B63" s="246"/>
      <c r="C63" s="297"/>
      <c r="D63" s="246"/>
      <c r="E63" s="246"/>
      <c r="F63" s="297"/>
      <c r="G63" s="303"/>
      <c r="H63" s="297"/>
      <c r="I63" s="299"/>
      <c r="J63" s="301"/>
      <c r="K63" s="301"/>
      <c r="L63" s="299"/>
      <c r="M63" s="299"/>
      <c r="N63" s="247"/>
      <c r="O63" s="12" t="s">
        <v>124</v>
      </c>
      <c r="P63" s="329"/>
      <c r="Q63" s="329"/>
    </row>
    <row r="64" spans="2:21" ht="68.150000000000006" customHeight="1" x14ac:dyDescent="0.35">
      <c r="B64" s="246"/>
      <c r="C64" s="297"/>
      <c r="D64" s="246"/>
      <c r="E64" s="246"/>
      <c r="F64" s="297"/>
      <c r="G64" s="303"/>
      <c r="H64" s="297"/>
      <c r="I64" s="299"/>
      <c r="J64" s="301"/>
      <c r="K64" s="301"/>
      <c r="L64" s="299"/>
      <c r="M64" s="299"/>
      <c r="N64" s="245" t="s">
        <v>269</v>
      </c>
      <c r="O64" s="29">
        <v>1</v>
      </c>
      <c r="P64" s="329"/>
      <c r="Q64" s="329"/>
    </row>
    <row r="65" spans="2:17" ht="19.149999999999999" customHeight="1" x14ac:dyDescent="0.35">
      <c r="B65" s="246"/>
      <c r="C65" s="297"/>
      <c r="D65" s="246"/>
      <c r="E65" s="246"/>
      <c r="F65" s="297"/>
      <c r="G65" s="303"/>
      <c r="H65" s="297"/>
      <c r="I65" s="299"/>
      <c r="J65" s="301"/>
      <c r="K65" s="301"/>
      <c r="L65" s="299"/>
      <c r="M65" s="299"/>
      <c r="N65" s="247"/>
      <c r="O65" s="12" t="s">
        <v>124</v>
      </c>
      <c r="P65" s="329"/>
      <c r="Q65" s="329"/>
    </row>
    <row r="66" spans="2:17" ht="25.15" customHeight="1" x14ac:dyDescent="0.35">
      <c r="B66" s="245" t="s">
        <v>528</v>
      </c>
      <c r="C66" s="296"/>
      <c r="D66" s="245" t="s">
        <v>249</v>
      </c>
      <c r="E66" s="245" t="s">
        <v>250</v>
      </c>
      <c r="F66" s="296"/>
      <c r="G66" s="302" t="s">
        <v>247</v>
      </c>
      <c r="H66" s="296"/>
      <c r="I66" s="298">
        <f>SUM(J66:M71)</f>
        <v>32260</v>
      </c>
      <c r="J66" s="307">
        <v>0</v>
      </c>
      <c r="K66" s="330">
        <v>0</v>
      </c>
      <c r="L66" s="330">
        <v>27421</v>
      </c>
      <c r="M66" s="330">
        <v>4839</v>
      </c>
      <c r="N66" s="245" t="s">
        <v>263</v>
      </c>
      <c r="O66" s="29">
        <v>210</v>
      </c>
      <c r="P66" s="328" t="s">
        <v>292</v>
      </c>
      <c r="Q66" s="328" t="s">
        <v>293</v>
      </c>
    </row>
    <row r="67" spans="2:17" ht="25.15" customHeight="1" x14ac:dyDescent="0.35">
      <c r="B67" s="246"/>
      <c r="C67" s="297"/>
      <c r="D67" s="246"/>
      <c r="E67" s="246"/>
      <c r="F67" s="297"/>
      <c r="G67" s="303"/>
      <c r="H67" s="297"/>
      <c r="I67" s="299"/>
      <c r="J67" s="308"/>
      <c r="K67" s="331"/>
      <c r="L67" s="331"/>
      <c r="M67" s="331"/>
      <c r="N67" s="247"/>
      <c r="O67" s="12" t="s">
        <v>124</v>
      </c>
      <c r="P67" s="329"/>
      <c r="Q67" s="329"/>
    </row>
    <row r="68" spans="2:17" ht="25.15" customHeight="1" x14ac:dyDescent="0.35">
      <c r="B68" s="246"/>
      <c r="C68" s="297"/>
      <c r="D68" s="246"/>
      <c r="E68" s="246"/>
      <c r="F68" s="297"/>
      <c r="G68" s="303"/>
      <c r="H68" s="297"/>
      <c r="I68" s="299"/>
      <c r="J68" s="308"/>
      <c r="K68" s="331"/>
      <c r="L68" s="331"/>
      <c r="M68" s="331"/>
      <c r="N68" s="245" t="s">
        <v>267</v>
      </c>
      <c r="O68" s="29">
        <v>40</v>
      </c>
      <c r="P68" s="329"/>
      <c r="Q68" s="329"/>
    </row>
    <row r="69" spans="2:17" ht="25.15" customHeight="1" x14ac:dyDescent="0.35">
      <c r="B69" s="246"/>
      <c r="C69" s="297"/>
      <c r="D69" s="246"/>
      <c r="E69" s="246"/>
      <c r="F69" s="297"/>
      <c r="G69" s="303"/>
      <c r="H69" s="297"/>
      <c r="I69" s="299"/>
      <c r="J69" s="308"/>
      <c r="K69" s="331"/>
      <c r="L69" s="331"/>
      <c r="M69" s="331"/>
      <c r="N69" s="247"/>
      <c r="O69" s="12" t="s">
        <v>124</v>
      </c>
      <c r="P69" s="329"/>
      <c r="Q69" s="329"/>
    </row>
    <row r="70" spans="2:17" ht="25.15" customHeight="1" x14ac:dyDescent="0.35">
      <c r="B70" s="246"/>
      <c r="C70" s="297"/>
      <c r="D70" s="246"/>
      <c r="E70" s="246"/>
      <c r="F70" s="297"/>
      <c r="G70" s="303"/>
      <c r="H70" s="297"/>
      <c r="I70" s="299"/>
      <c r="J70" s="308"/>
      <c r="K70" s="331"/>
      <c r="L70" s="331"/>
      <c r="M70" s="331"/>
      <c r="N70" s="245" t="s">
        <v>268</v>
      </c>
      <c r="O70" s="29">
        <v>270</v>
      </c>
      <c r="P70" s="329"/>
      <c r="Q70" s="329"/>
    </row>
    <row r="71" spans="2:17" ht="25.15" customHeight="1" x14ac:dyDescent="0.35">
      <c r="B71" s="246"/>
      <c r="C71" s="297"/>
      <c r="D71" s="246"/>
      <c r="E71" s="246"/>
      <c r="F71" s="297"/>
      <c r="G71" s="303"/>
      <c r="H71" s="297"/>
      <c r="I71" s="299"/>
      <c r="J71" s="308"/>
      <c r="K71" s="331"/>
      <c r="L71" s="331"/>
      <c r="M71" s="331"/>
      <c r="N71" s="247"/>
      <c r="O71" s="12" t="s">
        <v>124</v>
      </c>
      <c r="P71" s="329"/>
      <c r="Q71" s="329"/>
    </row>
    <row r="72" spans="2:17" ht="27" customHeight="1" x14ac:dyDescent="0.35">
      <c r="B72" s="245" t="s">
        <v>251</v>
      </c>
      <c r="C72" s="242"/>
      <c r="D72" s="245" t="s">
        <v>249</v>
      </c>
      <c r="E72" s="245" t="s">
        <v>252</v>
      </c>
      <c r="F72" s="296"/>
      <c r="G72" s="302" t="s">
        <v>247</v>
      </c>
      <c r="H72" s="296"/>
      <c r="I72" s="298">
        <f>SUM(J72:M77)</f>
        <v>1986640</v>
      </c>
      <c r="J72" s="300">
        <v>0</v>
      </c>
      <c r="K72" s="300">
        <v>0</v>
      </c>
      <c r="L72" s="298">
        <v>1688644</v>
      </c>
      <c r="M72" s="298">
        <v>297996</v>
      </c>
      <c r="N72" s="245" t="s">
        <v>263</v>
      </c>
      <c r="O72" s="16">
        <v>550</v>
      </c>
      <c r="P72" s="328" t="s">
        <v>292</v>
      </c>
      <c r="Q72" s="328" t="s">
        <v>294</v>
      </c>
    </row>
    <row r="73" spans="2:17" ht="27" customHeight="1" x14ac:dyDescent="0.35">
      <c r="B73" s="246"/>
      <c r="C73" s="243"/>
      <c r="D73" s="246"/>
      <c r="E73" s="246"/>
      <c r="F73" s="297"/>
      <c r="G73" s="303"/>
      <c r="H73" s="297"/>
      <c r="I73" s="299"/>
      <c r="J73" s="301"/>
      <c r="K73" s="301"/>
      <c r="L73" s="299"/>
      <c r="M73" s="299"/>
      <c r="N73" s="247"/>
      <c r="O73" s="12" t="s">
        <v>123</v>
      </c>
      <c r="P73" s="329"/>
      <c r="Q73" s="329"/>
    </row>
    <row r="74" spans="2:17" ht="27" customHeight="1" x14ac:dyDescent="0.35">
      <c r="B74" s="246"/>
      <c r="C74" s="243"/>
      <c r="D74" s="246"/>
      <c r="E74" s="246"/>
      <c r="F74" s="297"/>
      <c r="G74" s="303"/>
      <c r="H74" s="297"/>
      <c r="I74" s="299"/>
      <c r="J74" s="301"/>
      <c r="K74" s="301"/>
      <c r="L74" s="299"/>
      <c r="M74" s="299"/>
      <c r="N74" s="245" t="s">
        <v>267</v>
      </c>
      <c r="O74" s="16">
        <v>165</v>
      </c>
      <c r="P74" s="329"/>
      <c r="Q74" s="329"/>
    </row>
    <row r="75" spans="2:17" ht="27" customHeight="1" x14ac:dyDescent="0.35">
      <c r="B75" s="246"/>
      <c r="C75" s="243"/>
      <c r="D75" s="246"/>
      <c r="E75" s="246"/>
      <c r="F75" s="297"/>
      <c r="G75" s="303"/>
      <c r="H75" s="297"/>
      <c r="I75" s="299"/>
      <c r="J75" s="301"/>
      <c r="K75" s="301"/>
      <c r="L75" s="299"/>
      <c r="M75" s="299"/>
      <c r="N75" s="247"/>
      <c r="O75" s="12" t="s">
        <v>123</v>
      </c>
      <c r="P75" s="329"/>
      <c r="Q75" s="329"/>
    </row>
    <row r="76" spans="2:17" ht="27" customHeight="1" x14ac:dyDescent="0.35">
      <c r="B76" s="246"/>
      <c r="C76" s="243"/>
      <c r="D76" s="246"/>
      <c r="E76" s="246"/>
      <c r="F76" s="297"/>
      <c r="G76" s="303"/>
      <c r="H76" s="297"/>
      <c r="I76" s="299"/>
      <c r="J76" s="301"/>
      <c r="K76" s="301"/>
      <c r="L76" s="299"/>
      <c r="M76" s="299"/>
      <c r="N76" s="245" t="s">
        <v>271</v>
      </c>
      <c r="O76" s="16">
        <v>597</v>
      </c>
      <c r="P76" s="329"/>
      <c r="Q76" s="329"/>
    </row>
    <row r="77" spans="2:17" ht="27" customHeight="1" x14ac:dyDescent="0.35">
      <c r="B77" s="246"/>
      <c r="C77" s="243"/>
      <c r="D77" s="246"/>
      <c r="E77" s="246"/>
      <c r="F77" s="297"/>
      <c r="G77" s="303"/>
      <c r="H77" s="297"/>
      <c r="I77" s="299"/>
      <c r="J77" s="301"/>
      <c r="K77" s="301"/>
      <c r="L77" s="299"/>
      <c r="M77" s="299"/>
      <c r="N77" s="247"/>
      <c r="O77" s="12" t="s">
        <v>123</v>
      </c>
      <c r="P77" s="329"/>
      <c r="Q77" s="329"/>
    </row>
    <row r="78" spans="2:17" ht="15.65" customHeight="1" x14ac:dyDescent="0.35">
      <c r="B78" s="245" t="s">
        <v>253</v>
      </c>
      <c r="C78" s="296"/>
      <c r="D78" s="245" t="s">
        <v>254</v>
      </c>
      <c r="E78" s="245" t="s">
        <v>255</v>
      </c>
      <c r="F78" s="296"/>
      <c r="G78" s="302" t="s">
        <v>247</v>
      </c>
      <c r="H78" s="296"/>
      <c r="I78" s="298">
        <f>SUM(J78:M85)</f>
        <v>427728</v>
      </c>
      <c r="J78" s="307">
        <v>0</v>
      </c>
      <c r="K78" s="307">
        <v>0</v>
      </c>
      <c r="L78" s="298">
        <v>363568</v>
      </c>
      <c r="M78" s="298">
        <v>64160</v>
      </c>
      <c r="N78" s="245" t="s">
        <v>263</v>
      </c>
      <c r="O78" s="16">
        <v>920</v>
      </c>
      <c r="P78" s="328" t="s">
        <v>292</v>
      </c>
      <c r="Q78" s="328" t="s">
        <v>293</v>
      </c>
    </row>
    <row r="79" spans="2:17" ht="31.9" customHeight="1" x14ac:dyDescent="0.35">
      <c r="B79" s="246"/>
      <c r="C79" s="297"/>
      <c r="D79" s="246"/>
      <c r="E79" s="246"/>
      <c r="F79" s="297"/>
      <c r="G79" s="303"/>
      <c r="H79" s="297"/>
      <c r="I79" s="299"/>
      <c r="J79" s="308"/>
      <c r="K79" s="308"/>
      <c r="L79" s="299"/>
      <c r="M79" s="299"/>
      <c r="N79" s="247"/>
      <c r="O79" s="12" t="s">
        <v>124</v>
      </c>
      <c r="P79" s="329"/>
      <c r="Q79" s="329"/>
    </row>
    <row r="80" spans="2:17" ht="15.65" customHeight="1" x14ac:dyDescent="0.35">
      <c r="B80" s="246"/>
      <c r="C80" s="297"/>
      <c r="D80" s="246"/>
      <c r="E80" s="246"/>
      <c r="F80" s="297"/>
      <c r="G80" s="303"/>
      <c r="H80" s="297"/>
      <c r="I80" s="299"/>
      <c r="J80" s="308"/>
      <c r="K80" s="308"/>
      <c r="L80" s="299"/>
      <c r="M80" s="299"/>
      <c r="N80" s="245" t="s">
        <v>266</v>
      </c>
      <c r="O80" s="17">
        <v>15.4</v>
      </c>
      <c r="P80" s="329"/>
      <c r="Q80" s="329"/>
    </row>
    <row r="81" spans="2:17" ht="15.5" x14ac:dyDescent="0.35">
      <c r="B81" s="246"/>
      <c r="C81" s="297"/>
      <c r="D81" s="246"/>
      <c r="E81" s="246"/>
      <c r="F81" s="297"/>
      <c r="G81" s="303"/>
      <c r="H81" s="297"/>
      <c r="I81" s="299"/>
      <c r="J81" s="308"/>
      <c r="K81" s="308"/>
      <c r="L81" s="299"/>
      <c r="M81" s="299"/>
      <c r="N81" s="247"/>
      <c r="O81" s="12" t="s">
        <v>124</v>
      </c>
      <c r="P81" s="329"/>
      <c r="Q81" s="329"/>
    </row>
    <row r="82" spans="2:17" ht="15.65" customHeight="1" x14ac:dyDescent="0.35">
      <c r="B82" s="246"/>
      <c r="C82" s="297"/>
      <c r="D82" s="246"/>
      <c r="E82" s="246"/>
      <c r="F82" s="297"/>
      <c r="G82" s="303"/>
      <c r="H82" s="297"/>
      <c r="I82" s="299"/>
      <c r="J82" s="308"/>
      <c r="K82" s="308"/>
      <c r="L82" s="299"/>
      <c r="M82" s="299"/>
      <c r="N82" s="245" t="s">
        <v>271</v>
      </c>
      <c r="O82" s="16">
        <v>1005</v>
      </c>
      <c r="P82" s="329"/>
      <c r="Q82" s="329"/>
    </row>
    <row r="83" spans="2:17" ht="15.5" x14ac:dyDescent="0.35">
      <c r="B83" s="246"/>
      <c r="C83" s="297"/>
      <c r="D83" s="246"/>
      <c r="E83" s="246"/>
      <c r="F83" s="297"/>
      <c r="G83" s="303"/>
      <c r="H83" s="297"/>
      <c r="I83" s="299"/>
      <c r="J83" s="308"/>
      <c r="K83" s="308"/>
      <c r="L83" s="299"/>
      <c r="M83" s="299"/>
      <c r="N83" s="247"/>
      <c r="O83" s="12" t="s">
        <v>124</v>
      </c>
      <c r="P83" s="329"/>
      <c r="Q83" s="329"/>
    </row>
    <row r="84" spans="2:17" ht="15.65" customHeight="1" x14ac:dyDescent="0.35">
      <c r="B84" s="246"/>
      <c r="C84" s="297"/>
      <c r="D84" s="246"/>
      <c r="E84" s="246"/>
      <c r="F84" s="297"/>
      <c r="G84" s="303"/>
      <c r="H84" s="297"/>
      <c r="I84" s="299"/>
      <c r="J84" s="308"/>
      <c r="K84" s="308"/>
      <c r="L84" s="299"/>
      <c r="M84" s="299"/>
      <c r="N84" s="245" t="s">
        <v>269</v>
      </c>
      <c r="O84" s="16">
        <v>2</v>
      </c>
      <c r="P84" s="329"/>
      <c r="Q84" s="329"/>
    </row>
    <row r="85" spans="2:17" ht="15.5" x14ac:dyDescent="0.35">
      <c r="B85" s="246"/>
      <c r="C85" s="297"/>
      <c r="D85" s="246"/>
      <c r="E85" s="246"/>
      <c r="F85" s="297"/>
      <c r="G85" s="303"/>
      <c r="H85" s="297"/>
      <c r="I85" s="299"/>
      <c r="J85" s="308"/>
      <c r="K85" s="308"/>
      <c r="L85" s="299"/>
      <c r="M85" s="299"/>
      <c r="N85" s="247"/>
      <c r="O85" s="12" t="s">
        <v>124</v>
      </c>
      <c r="P85" s="329"/>
      <c r="Q85" s="329"/>
    </row>
    <row r="86" spans="2:17" ht="15.65" customHeight="1" x14ac:dyDescent="0.35">
      <c r="B86" s="245" t="s">
        <v>529</v>
      </c>
      <c r="C86" s="296"/>
      <c r="D86" s="245" t="s">
        <v>254</v>
      </c>
      <c r="E86" s="245" t="s">
        <v>256</v>
      </c>
      <c r="F86" s="296"/>
      <c r="G86" s="302" t="s">
        <v>247</v>
      </c>
      <c r="H86" s="296"/>
      <c r="I86" s="298">
        <f>SUM(J86:M90)</f>
        <v>425544</v>
      </c>
      <c r="J86" s="307">
        <v>0</v>
      </c>
      <c r="K86" s="307">
        <v>0</v>
      </c>
      <c r="L86" s="298">
        <v>361712</v>
      </c>
      <c r="M86" s="298">
        <v>63832</v>
      </c>
      <c r="N86" s="245" t="s">
        <v>263</v>
      </c>
      <c r="O86" s="16">
        <v>1385</v>
      </c>
      <c r="P86" s="328" t="s">
        <v>292</v>
      </c>
      <c r="Q86" s="328" t="s">
        <v>293</v>
      </c>
    </row>
    <row r="87" spans="2:17" ht="35.65" customHeight="1" x14ac:dyDescent="0.35">
      <c r="B87" s="246"/>
      <c r="C87" s="297"/>
      <c r="D87" s="246"/>
      <c r="E87" s="246"/>
      <c r="F87" s="297"/>
      <c r="G87" s="303"/>
      <c r="H87" s="297"/>
      <c r="I87" s="299"/>
      <c r="J87" s="308"/>
      <c r="K87" s="308"/>
      <c r="L87" s="299"/>
      <c r="M87" s="299"/>
      <c r="N87" s="247"/>
      <c r="O87" s="12" t="s">
        <v>530</v>
      </c>
      <c r="P87" s="329"/>
      <c r="Q87" s="329"/>
    </row>
    <row r="88" spans="2:17" ht="15.65" customHeight="1" x14ac:dyDescent="0.35">
      <c r="B88" s="246"/>
      <c r="C88" s="297"/>
      <c r="D88" s="246"/>
      <c r="E88" s="246"/>
      <c r="F88" s="297"/>
      <c r="G88" s="303"/>
      <c r="H88" s="297"/>
      <c r="I88" s="299"/>
      <c r="J88" s="308"/>
      <c r="K88" s="308"/>
      <c r="L88" s="299"/>
      <c r="M88" s="299"/>
      <c r="N88" s="245" t="s">
        <v>267</v>
      </c>
      <c r="O88" s="16">
        <v>437</v>
      </c>
      <c r="P88" s="329"/>
      <c r="Q88" s="329"/>
    </row>
    <row r="89" spans="2:17" ht="15.5" x14ac:dyDescent="0.35">
      <c r="B89" s="246"/>
      <c r="C89" s="297"/>
      <c r="D89" s="246"/>
      <c r="E89" s="246"/>
      <c r="F89" s="297"/>
      <c r="G89" s="303"/>
      <c r="H89" s="297"/>
      <c r="I89" s="299"/>
      <c r="J89" s="308"/>
      <c r="K89" s="308"/>
      <c r="L89" s="299"/>
      <c r="M89" s="299"/>
      <c r="N89" s="247"/>
      <c r="O89" s="12" t="s">
        <v>124</v>
      </c>
      <c r="P89" s="329"/>
      <c r="Q89" s="329"/>
    </row>
    <row r="90" spans="2:17" ht="15.65" customHeight="1" x14ac:dyDescent="0.35">
      <c r="B90" s="246"/>
      <c r="C90" s="297"/>
      <c r="D90" s="246"/>
      <c r="E90" s="246"/>
      <c r="F90" s="297"/>
      <c r="G90" s="303"/>
      <c r="H90" s="297"/>
      <c r="I90" s="299"/>
      <c r="J90" s="308"/>
      <c r="K90" s="308"/>
      <c r="L90" s="299"/>
      <c r="M90" s="299"/>
      <c r="N90" s="245" t="s">
        <v>271</v>
      </c>
      <c r="O90" s="16">
        <v>1513</v>
      </c>
      <c r="P90" s="329"/>
      <c r="Q90" s="329"/>
    </row>
    <row r="91" spans="2:17" ht="83.65" customHeight="1" x14ac:dyDescent="0.35">
      <c r="B91" s="247"/>
      <c r="C91" s="304"/>
      <c r="D91" s="247"/>
      <c r="E91" s="247"/>
      <c r="F91" s="304"/>
      <c r="G91" s="305"/>
      <c r="H91" s="304"/>
      <c r="I91" s="306"/>
      <c r="J91" s="309"/>
      <c r="K91" s="309"/>
      <c r="L91" s="306"/>
      <c r="M91" s="306"/>
      <c r="N91" s="247"/>
      <c r="O91" s="12" t="s">
        <v>531</v>
      </c>
      <c r="P91" s="337"/>
      <c r="Q91" s="337"/>
    </row>
    <row r="92" spans="2:17" ht="15.65" customHeight="1" x14ac:dyDescent="0.35">
      <c r="B92" s="245" t="s">
        <v>257</v>
      </c>
      <c r="C92" s="296"/>
      <c r="D92" s="245" t="s">
        <v>258</v>
      </c>
      <c r="E92" s="245" t="s">
        <v>259</v>
      </c>
      <c r="F92" s="296"/>
      <c r="G92" s="302" t="s">
        <v>247</v>
      </c>
      <c r="H92" s="296"/>
      <c r="I92" s="298">
        <f>SUM(J92:M98)</f>
        <v>122040</v>
      </c>
      <c r="J92" s="307">
        <v>0</v>
      </c>
      <c r="K92" s="307">
        <v>0</v>
      </c>
      <c r="L92" s="298">
        <v>103734</v>
      </c>
      <c r="M92" s="298">
        <v>18306</v>
      </c>
      <c r="N92" s="245" t="s">
        <v>263</v>
      </c>
      <c r="O92" s="16">
        <v>810</v>
      </c>
      <c r="P92" s="328" t="s">
        <v>292</v>
      </c>
      <c r="Q92" s="328" t="s">
        <v>295</v>
      </c>
    </row>
    <row r="93" spans="2:17" ht="15.5" x14ac:dyDescent="0.35">
      <c r="B93" s="246"/>
      <c r="C93" s="297"/>
      <c r="D93" s="246"/>
      <c r="E93" s="246"/>
      <c r="F93" s="297"/>
      <c r="G93" s="303"/>
      <c r="H93" s="297"/>
      <c r="I93" s="299"/>
      <c r="J93" s="308"/>
      <c r="K93" s="308"/>
      <c r="L93" s="299"/>
      <c r="M93" s="299"/>
      <c r="N93" s="247"/>
      <c r="O93" s="12" t="s">
        <v>19</v>
      </c>
      <c r="P93" s="329"/>
      <c r="Q93" s="329"/>
    </row>
    <row r="94" spans="2:17" ht="15.65" customHeight="1" x14ac:dyDescent="0.35">
      <c r="B94" s="246"/>
      <c r="C94" s="297"/>
      <c r="D94" s="246"/>
      <c r="E94" s="246"/>
      <c r="F94" s="297"/>
      <c r="G94" s="303"/>
      <c r="H94" s="297"/>
      <c r="I94" s="299"/>
      <c r="J94" s="308"/>
      <c r="K94" s="308"/>
      <c r="L94" s="299"/>
      <c r="M94" s="299"/>
      <c r="N94" s="245" t="s">
        <v>266</v>
      </c>
      <c r="O94" s="16">
        <v>25</v>
      </c>
      <c r="P94" s="329"/>
      <c r="Q94" s="329"/>
    </row>
    <row r="95" spans="2:17" ht="15.5" x14ac:dyDescent="0.35">
      <c r="B95" s="246"/>
      <c r="C95" s="297"/>
      <c r="D95" s="246"/>
      <c r="E95" s="246"/>
      <c r="F95" s="297"/>
      <c r="G95" s="303"/>
      <c r="H95" s="297"/>
      <c r="I95" s="299"/>
      <c r="J95" s="308"/>
      <c r="K95" s="308"/>
      <c r="L95" s="299"/>
      <c r="M95" s="299"/>
      <c r="N95" s="247"/>
      <c r="O95" s="12" t="s">
        <v>19</v>
      </c>
      <c r="P95" s="329"/>
      <c r="Q95" s="329"/>
    </row>
    <row r="96" spans="2:17" ht="15.65" customHeight="1" x14ac:dyDescent="0.35">
      <c r="B96" s="246"/>
      <c r="C96" s="297"/>
      <c r="D96" s="246"/>
      <c r="E96" s="246"/>
      <c r="F96" s="297"/>
      <c r="G96" s="303"/>
      <c r="H96" s="297"/>
      <c r="I96" s="299"/>
      <c r="J96" s="308"/>
      <c r="K96" s="308"/>
      <c r="L96" s="299"/>
      <c r="M96" s="299"/>
      <c r="N96" s="245" t="s">
        <v>271</v>
      </c>
      <c r="O96" s="16">
        <v>844</v>
      </c>
      <c r="P96" s="329"/>
      <c r="Q96" s="329"/>
    </row>
    <row r="97" spans="2:17" ht="15.5" x14ac:dyDescent="0.35">
      <c r="B97" s="246"/>
      <c r="C97" s="297"/>
      <c r="D97" s="246"/>
      <c r="E97" s="246"/>
      <c r="F97" s="297"/>
      <c r="G97" s="303"/>
      <c r="H97" s="297"/>
      <c r="I97" s="299"/>
      <c r="J97" s="308"/>
      <c r="K97" s="308"/>
      <c r="L97" s="299"/>
      <c r="M97" s="299"/>
      <c r="N97" s="247"/>
      <c r="O97" s="12" t="s">
        <v>19</v>
      </c>
      <c r="P97" s="329"/>
      <c r="Q97" s="329"/>
    </row>
    <row r="98" spans="2:17" ht="15.65" customHeight="1" x14ac:dyDescent="0.35">
      <c r="B98" s="246"/>
      <c r="C98" s="297"/>
      <c r="D98" s="246"/>
      <c r="E98" s="246"/>
      <c r="F98" s="297"/>
      <c r="G98" s="303"/>
      <c r="H98" s="297"/>
      <c r="I98" s="299"/>
      <c r="J98" s="308"/>
      <c r="K98" s="308"/>
      <c r="L98" s="299"/>
      <c r="M98" s="299"/>
      <c r="N98" s="245" t="s">
        <v>269</v>
      </c>
      <c r="O98" s="16">
        <v>1</v>
      </c>
      <c r="P98" s="329"/>
      <c r="Q98" s="329"/>
    </row>
    <row r="99" spans="2:17" ht="15.5" x14ac:dyDescent="0.35">
      <c r="B99" s="247"/>
      <c r="C99" s="304"/>
      <c r="D99" s="247"/>
      <c r="E99" s="247"/>
      <c r="F99" s="304"/>
      <c r="G99" s="305"/>
      <c r="H99" s="304"/>
      <c r="I99" s="306"/>
      <c r="J99" s="309"/>
      <c r="K99" s="309"/>
      <c r="L99" s="306"/>
      <c r="M99" s="306"/>
      <c r="N99" s="247"/>
      <c r="O99" s="12" t="s">
        <v>19</v>
      </c>
      <c r="P99" s="337"/>
      <c r="Q99" s="337"/>
    </row>
    <row r="100" spans="2:17" ht="15.65" customHeight="1" x14ac:dyDescent="0.35">
      <c r="B100" s="245" t="s">
        <v>260</v>
      </c>
      <c r="C100" s="296"/>
      <c r="D100" s="245" t="s">
        <v>261</v>
      </c>
      <c r="E100" s="245" t="s">
        <v>262</v>
      </c>
      <c r="F100" s="296"/>
      <c r="G100" s="302" t="s">
        <v>247</v>
      </c>
      <c r="H100" s="296"/>
      <c r="I100" s="298">
        <f>SUM(J100:M105)</f>
        <v>100454</v>
      </c>
      <c r="J100" s="307">
        <v>0</v>
      </c>
      <c r="K100" s="307">
        <v>0</v>
      </c>
      <c r="L100" s="298">
        <v>85385</v>
      </c>
      <c r="M100" s="298">
        <v>15069</v>
      </c>
      <c r="N100" s="245" t="s">
        <v>263</v>
      </c>
      <c r="O100" s="16">
        <v>630</v>
      </c>
      <c r="P100" s="328" t="s">
        <v>292</v>
      </c>
      <c r="Q100" s="328" t="s">
        <v>296</v>
      </c>
    </row>
    <row r="101" spans="2:17" ht="15.5" x14ac:dyDescent="0.35">
      <c r="B101" s="246"/>
      <c r="C101" s="297"/>
      <c r="D101" s="246"/>
      <c r="E101" s="246"/>
      <c r="F101" s="297"/>
      <c r="G101" s="303"/>
      <c r="H101" s="297"/>
      <c r="I101" s="299"/>
      <c r="J101" s="308"/>
      <c r="K101" s="308"/>
      <c r="L101" s="299"/>
      <c r="M101" s="299"/>
      <c r="N101" s="247"/>
      <c r="O101" s="12" t="s">
        <v>124</v>
      </c>
      <c r="P101" s="329"/>
      <c r="Q101" s="329"/>
    </row>
    <row r="102" spans="2:17" ht="15.65" customHeight="1" x14ac:dyDescent="0.35">
      <c r="B102" s="246"/>
      <c r="C102" s="297"/>
      <c r="D102" s="246"/>
      <c r="E102" s="246"/>
      <c r="F102" s="297"/>
      <c r="G102" s="303"/>
      <c r="H102" s="297"/>
      <c r="I102" s="299"/>
      <c r="J102" s="308"/>
      <c r="K102" s="308"/>
      <c r="L102" s="299"/>
      <c r="M102" s="299"/>
      <c r="N102" s="245" t="s">
        <v>267</v>
      </c>
      <c r="O102" s="16">
        <v>138</v>
      </c>
      <c r="P102" s="329"/>
      <c r="Q102" s="329"/>
    </row>
    <row r="103" spans="2:17" ht="15.5" x14ac:dyDescent="0.35">
      <c r="B103" s="246"/>
      <c r="C103" s="297"/>
      <c r="D103" s="246"/>
      <c r="E103" s="246"/>
      <c r="F103" s="297"/>
      <c r="G103" s="303"/>
      <c r="H103" s="297"/>
      <c r="I103" s="299"/>
      <c r="J103" s="308"/>
      <c r="K103" s="308"/>
      <c r="L103" s="299"/>
      <c r="M103" s="299"/>
      <c r="N103" s="247"/>
      <c r="O103" s="12" t="s">
        <v>124</v>
      </c>
      <c r="P103" s="329"/>
      <c r="Q103" s="329"/>
    </row>
    <row r="104" spans="2:17" ht="15.65" customHeight="1" x14ac:dyDescent="0.35">
      <c r="B104" s="246"/>
      <c r="C104" s="297"/>
      <c r="D104" s="246"/>
      <c r="E104" s="246"/>
      <c r="F104" s="297"/>
      <c r="G104" s="303"/>
      <c r="H104" s="297"/>
      <c r="I104" s="299"/>
      <c r="J104" s="308"/>
      <c r="K104" s="308"/>
      <c r="L104" s="299"/>
      <c r="M104" s="299"/>
      <c r="N104" s="245" t="s">
        <v>268</v>
      </c>
      <c r="O104" s="23">
        <v>706</v>
      </c>
      <c r="P104" s="329"/>
      <c r="Q104" s="329"/>
    </row>
    <row r="105" spans="2:17" ht="15.5" x14ac:dyDescent="0.35">
      <c r="B105" s="246"/>
      <c r="C105" s="297"/>
      <c r="D105" s="246"/>
      <c r="E105" s="246"/>
      <c r="F105" s="297"/>
      <c r="G105" s="303"/>
      <c r="H105" s="297"/>
      <c r="I105" s="299"/>
      <c r="J105" s="308"/>
      <c r="K105" s="308"/>
      <c r="L105" s="299"/>
      <c r="M105" s="299"/>
      <c r="N105" s="247"/>
      <c r="O105" s="12" t="s">
        <v>124</v>
      </c>
      <c r="P105" s="329"/>
      <c r="Q105" s="329"/>
    </row>
    <row r="106" spans="2:17" ht="15.65" customHeight="1" x14ac:dyDescent="0.35">
      <c r="B106" s="334" t="s">
        <v>297</v>
      </c>
      <c r="C106" s="347" t="s">
        <v>119</v>
      </c>
      <c r="D106" s="334" t="s">
        <v>245</v>
      </c>
      <c r="E106" s="334" t="s">
        <v>298</v>
      </c>
      <c r="F106" s="334" t="s">
        <v>120</v>
      </c>
      <c r="G106" s="334" t="s">
        <v>247</v>
      </c>
      <c r="H106" s="347" t="s">
        <v>121</v>
      </c>
      <c r="I106" s="344">
        <f>SUM(I112:I120)</f>
        <v>483830</v>
      </c>
      <c r="J106" s="344">
        <f>SUM(J112:J120)</f>
        <v>0</v>
      </c>
      <c r="K106" s="344">
        <f>SUM(K112:K120)</f>
        <v>0</v>
      </c>
      <c r="L106" s="344">
        <f>SUM(L112:L120)</f>
        <v>411255</v>
      </c>
      <c r="M106" s="344">
        <f>SUM(M112:M120)</f>
        <v>72575</v>
      </c>
      <c r="N106" s="334" t="s">
        <v>272</v>
      </c>
      <c r="O106" s="51">
        <f>O113</f>
        <v>60</v>
      </c>
      <c r="P106" s="338" t="s">
        <v>292</v>
      </c>
      <c r="Q106" s="341" t="s">
        <v>296</v>
      </c>
    </row>
    <row r="107" spans="2:17" ht="15" x14ac:dyDescent="0.35">
      <c r="B107" s="336"/>
      <c r="C107" s="348"/>
      <c r="D107" s="336"/>
      <c r="E107" s="336"/>
      <c r="F107" s="336"/>
      <c r="G107" s="336"/>
      <c r="H107" s="348"/>
      <c r="I107" s="345"/>
      <c r="J107" s="345"/>
      <c r="K107" s="345"/>
      <c r="L107" s="345"/>
      <c r="M107" s="345"/>
      <c r="N107" s="335"/>
      <c r="O107" s="52" t="s">
        <v>123</v>
      </c>
      <c r="P107" s="339"/>
      <c r="Q107" s="342"/>
    </row>
    <row r="108" spans="2:17" ht="15.65" customHeight="1" x14ac:dyDescent="0.35">
      <c r="B108" s="336"/>
      <c r="C108" s="348"/>
      <c r="D108" s="336"/>
      <c r="E108" s="336"/>
      <c r="F108" s="336"/>
      <c r="G108" s="336"/>
      <c r="H108" s="348"/>
      <c r="I108" s="345"/>
      <c r="J108" s="345"/>
      <c r="K108" s="345"/>
      <c r="L108" s="345"/>
      <c r="M108" s="345"/>
      <c r="N108" s="334" t="s">
        <v>273</v>
      </c>
      <c r="O108" s="60">
        <v>60</v>
      </c>
      <c r="P108" s="339"/>
      <c r="Q108" s="342"/>
    </row>
    <row r="109" spans="2:17" ht="15" x14ac:dyDescent="0.35">
      <c r="B109" s="336"/>
      <c r="C109" s="348"/>
      <c r="D109" s="336"/>
      <c r="E109" s="336"/>
      <c r="F109" s="336"/>
      <c r="G109" s="336"/>
      <c r="H109" s="348"/>
      <c r="I109" s="345"/>
      <c r="J109" s="345"/>
      <c r="K109" s="345"/>
      <c r="L109" s="345"/>
      <c r="M109" s="345"/>
      <c r="N109" s="335"/>
      <c r="O109" s="52" t="s">
        <v>123</v>
      </c>
      <c r="P109" s="339"/>
      <c r="Q109" s="342"/>
    </row>
    <row r="110" spans="2:17" ht="15.5" x14ac:dyDescent="0.35">
      <c r="B110" s="336"/>
      <c r="C110" s="348"/>
      <c r="D110" s="336"/>
      <c r="E110" s="336"/>
      <c r="F110" s="336"/>
      <c r="G110" s="336"/>
      <c r="H110" s="348"/>
      <c r="I110" s="345"/>
      <c r="J110" s="345"/>
      <c r="K110" s="345"/>
      <c r="L110" s="345"/>
      <c r="M110" s="345"/>
      <c r="N110" s="334" t="s">
        <v>274</v>
      </c>
      <c r="O110" s="68">
        <v>12</v>
      </c>
      <c r="P110" s="339"/>
      <c r="Q110" s="342"/>
    </row>
    <row r="111" spans="2:17" ht="15" x14ac:dyDescent="0.35">
      <c r="B111" s="336"/>
      <c r="C111" s="348"/>
      <c r="D111" s="336"/>
      <c r="E111" s="336"/>
      <c r="F111" s="336"/>
      <c r="G111" s="336"/>
      <c r="H111" s="348"/>
      <c r="I111" s="345"/>
      <c r="J111" s="345"/>
      <c r="K111" s="345"/>
      <c r="L111" s="345"/>
      <c r="M111" s="345"/>
      <c r="N111" s="335"/>
      <c r="O111" s="52" t="s">
        <v>124</v>
      </c>
      <c r="P111" s="340"/>
      <c r="Q111" s="343"/>
    </row>
    <row r="112" spans="2:17" ht="34.15" customHeight="1" x14ac:dyDescent="0.35">
      <c r="B112" s="91" t="s">
        <v>532</v>
      </c>
      <c r="C112" s="75"/>
      <c r="D112" s="74"/>
      <c r="E112" s="74"/>
      <c r="F112" s="75"/>
      <c r="G112" s="74"/>
      <c r="H112" s="75"/>
      <c r="I112" s="78"/>
      <c r="J112" s="77"/>
      <c r="K112" s="73"/>
      <c r="L112" s="73"/>
      <c r="M112" s="73"/>
      <c r="N112" s="74"/>
      <c r="O112" s="28"/>
      <c r="P112" s="28"/>
      <c r="Q112" s="28"/>
    </row>
    <row r="113" spans="2:17" ht="28.15" customHeight="1" x14ac:dyDescent="0.35">
      <c r="B113" s="245" t="s">
        <v>300</v>
      </c>
      <c r="C113" s="296"/>
      <c r="D113" s="245" t="s">
        <v>254</v>
      </c>
      <c r="E113" s="245" t="s">
        <v>301</v>
      </c>
      <c r="F113" s="296"/>
      <c r="G113" s="245" t="s">
        <v>247</v>
      </c>
      <c r="H113" s="242"/>
      <c r="I113" s="298">
        <f>SUM(J113:M117)</f>
        <v>483830</v>
      </c>
      <c r="J113" s="307">
        <v>0</v>
      </c>
      <c r="K113" s="330">
        <v>0</v>
      </c>
      <c r="L113" s="330">
        <v>411255</v>
      </c>
      <c r="M113" s="330">
        <v>72575</v>
      </c>
      <c r="N113" s="245" t="s">
        <v>272</v>
      </c>
      <c r="O113" s="24">
        <v>60</v>
      </c>
      <c r="P113" s="328" t="s">
        <v>292</v>
      </c>
      <c r="Q113" s="328" t="s">
        <v>296</v>
      </c>
    </row>
    <row r="114" spans="2:17" ht="28.15" customHeight="1" x14ac:dyDescent="0.35">
      <c r="B114" s="246"/>
      <c r="C114" s="297"/>
      <c r="D114" s="246"/>
      <c r="E114" s="246"/>
      <c r="F114" s="297"/>
      <c r="G114" s="246"/>
      <c r="H114" s="243"/>
      <c r="I114" s="299"/>
      <c r="J114" s="308"/>
      <c r="K114" s="331"/>
      <c r="L114" s="331"/>
      <c r="M114" s="331"/>
      <c r="N114" s="247"/>
      <c r="O114" s="12" t="s">
        <v>123</v>
      </c>
      <c r="P114" s="329"/>
      <c r="Q114" s="329"/>
    </row>
    <row r="115" spans="2:17" ht="28.15" customHeight="1" x14ac:dyDescent="0.35">
      <c r="B115" s="246"/>
      <c r="C115" s="297"/>
      <c r="D115" s="246"/>
      <c r="E115" s="246"/>
      <c r="F115" s="297"/>
      <c r="G115" s="246"/>
      <c r="H115" s="243"/>
      <c r="I115" s="299"/>
      <c r="J115" s="308"/>
      <c r="K115" s="331"/>
      <c r="L115" s="331"/>
      <c r="M115" s="331"/>
      <c r="N115" s="245" t="s">
        <v>273</v>
      </c>
      <c r="O115" s="29">
        <v>60</v>
      </c>
      <c r="P115" s="329"/>
      <c r="Q115" s="329"/>
    </row>
    <row r="116" spans="2:17" ht="28.15" customHeight="1" x14ac:dyDescent="0.35">
      <c r="B116" s="246"/>
      <c r="C116" s="297"/>
      <c r="D116" s="246"/>
      <c r="E116" s="246"/>
      <c r="F116" s="297"/>
      <c r="G116" s="246"/>
      <c r="H116" s="243"/>
      <c r="I116" s="299"/>
      <c r="J116" s="308"/>
      <c r="K116" s="331"/>
      <c r="L116" s="331"/>
      <c r="M116" s="331"/>
      <c r="N116" s="247"/>
      <c r="O116" s="12" t="s">
        <v>123</v>
      </c>
      <c r="P116" s="329"/>
      <c r="Q116" s="329"/>
    </row>
    <row r="117" spans="2:17" ht="28.15" customHeight="1" x14ac:dyDescent="0.35">
      <c r="B117" s="246"/>
      <c r="C117" s="297"/>
      <c r="D117" s="246"/>
      <c r="E117" s="246"/>
      <c r="F117" s="297"/>
      <c r="G117" s="246"/>
      <c r="H117" s="243"/>
      <c r="I117" s="299"/>
      <c r="J117" s="308"/>
      <c r="K117" s="331"/>
      <c r="L117" s="331"/>
      <c r="M117" s="331"/>
      <c r="N117" s="245" t="s">
        <v>274</v>
      </c>
      <c r="O117" s="24">
        <v>12</v>
      </c>
      <c r="P117" s="329"/>
      <c r="Q117" s="329"/>
    </row>
    <row r="118" spans="2:17" ht="20.65" customHeight="1" x14ac:dyDescent="0.35">
      <c r="B118" s="247"/>
      <c r="C118" s="304"/>
      <c r="D118" s="247"/>
      <c r="E118" s="247"/>
      <c r="F118" s="304"/>
      <c r="G118" s="247"/>
      <c r="H118" s="244"/>
      <c r="I118" s="306"/>
      <c r="J118" s="309"/>
      <c r="K118" s="346"/>
      <c r="L118" s="346"/>
      <c r="M118" s="346"/>
      <c r="N118" s="247"/>
      <c r="O118" s="12" t="s">
        <v>124</v>
      </c>
      <c r="P118" s="337"/>
      <c r="Q118" s="337"/>
    </row>
    <row r="119" spans="2:17" ht="37.15" customHeight="1" x14ac:dyDescent="0.35">
      <c r="B119" s="91" t="s">
        <v>533</v>
      </c>
      <c r="C119" s="76"/>
      <c r="D119" s="74"/>
      <c r="E119" s="74"/>
      <c r="F119" s="76"/>
      <c r="G119" s="74"/>
      <c r="H119" s="76"/>
      <c r="I119" s="78"/>
      <c r="J119" s="79"/>
      <c r="K119" s="79"/>
      <c r="L119" s="78"/>
      <c r="M119" s="78"/>
      <c r="N119" s="74"/>
      <c r="O119" s="24"/>
      <c r="P119" s="28"/>
      <c r="Q119" s="28"/>
    </row>
    <row r="120" spans="2:17" ht="37.15" customHeight="1" x14ac:dyDescent="0.35">
      <c r="B120" s="91" t="s">
        <v>534</v>
      </c>
      <c r="C120" s="76"/>
      <c r="D120" s="74"/>
      <c r="E120" s="74"/>
      <c r="F120" s="76"/>
      <c r="G120" s="74"/>
      <c r="H120" s="76"/>
      <c r="I120" s="78"/>
      <c r="J120" s="77"/>
      <c r="K120" s="77"/>
      <c r="L120" s="78"/>
      <c r="M120" s="78"/>
      <c r="N120" s="74"/>
      <c r="O120" s="24"/>
      <c r="P120" s="28"/>
      <c r="Q120" s="28"/>
    </row>
    <row r="121" spans="2:17" ht="34.5" customHeight="1" x14ac:dyDescent="0.35">
      <c r="B121" s="334" t="s">
        <v>302</v>
      </c>
      <c r="C121" s="367" t="s">
        <v>119</v>
      </c>
      <c r="D121" s="334" t="s">
        <v>245</v>
      </c>
      <c r="E121" s="347" t="s">
        <v>303</v>
      </c>
      <c r="F121" s="367" t="s">
        <v>120</v>
      </c>
      <c r="G121" s="397" t="s">
        <v>247</v>
      </c>
      <c r="H121" s="367" t="s">
        <v>121</v>
      </c>
      <c r="I121" s="369">
        <f>I125+I129</f>
        <v>973780</v>
      </c>
      <c r="J121" s="369">
        <f t="shared" ref="J121:M121" si="2">J125+J129</f>
        <v>0</v>
      </c>
      <c r="K121" s="369">
        <f t="shared" si="2"/>
        <v>0</v>
      </c>
      <c r="L121" s="369">
        <f t="shared" si="2"/>
        <v>827713</v>
      </c>
      <c r="M121" s="369">
        <f t="shared" si="2"/>
        <v>146067</v>
      </c>
      <c r="N121" s="334" t="s">
        <v>275</v>
      </c>
      <c r="O121" s="60">
        <f>O125+O129</f>
        <v>90</v>
      </c>
      <c r="P121" s="395" t="s">
        <v>299</v>
      </c>
      <c r="Q121" s="395" t="s">
        <v>296</v>
      </c>
    </row>
    <row r="122" spans="2:17" ht="34.5" customHeight="1" x14ac:dyDescent="0.35">
      <c r="B122" s="336"/>
      <c r="C122" s="368"/>
      <c r="D122" s="336"/>
      <c r="E122" s="348"/>
      <c r="F122" s="368"/>
      <c r="G122" s="398"/>
      <c r="H122" s="368"/>
      <c r="I122" s="370"/>
      <c r="J122" s="370"/>
      <c r="K122" s="370"/>
      <c r="L122" s="370"/>
      <c r="M122" s="370"/>
      <c r="N122" s="335"/>
      <c r="O122" s="52" t="s">
        <v>123</v>
      </c>
      <c r="P122" s="395"/>
      <c r="Q122" s="395"/>
    </row>
    <row r="123" spans="2:17" ht="27" customHeight="1" x14ac:dyDescent="0.35">
      <c r="B123" s="336"/>
      <c r="C123" s="368"/>
      <c r="D123" s="336"/>
      <c r="E123" s="348"/>
      <c r="F123" s="368"/>
      <c r="G123" s="398"/>
      <c r="H123" s="368"/>
      <c r="I123" s="370"/>
      <c r="J123" s="370"/>
      <c r="K123" s="370"/>
      <c r="L123" s="370"/>
      <c r="M123" s="370"/>
      <c r="N123" s="334" t="s">
        <v>276</v>
      </c>
      <c r="O123" s="60">
        <f>O127+O131</f>
        <v>4</v>
      </c>
      <c r="P123" s="395"/>
      <c r="Q123" s="395"/>
    </row>
    <row r="124" spans="2:17" ht="27" customHeight="1" x14ac:dyDescent="0.35">
      <c r="B124" s="336"/>
      <c r="C124" s="368"/>
      <c r="D124" s="336"/>
      <c r="E124" s="348"/>
      <c r="F124" s="368"/>
      <c r="G124" s="398"/>
      <c r="H124" s="368"/>
      <c r="I124" s="370"/>
      <c r="J124" s="370"/>
      <c r="K124" s="370"/>
      <c r="L124" s="370"/>
      <c r="M124" s="370"/>
      <c r="N124" s="335"/>
      <c r="O124" s="52" t="s">
        <v>124</v>
      </c>
      <c r="P124" s="395"/>
      <c r="Q124" s="395"/>
    </row>
    <row r="125" spans="2:17" ht="27" customHeight="1" x14ac:dyDescent="0.35">
      <c r="B125" s="245" t="s">
        <v>304</v>
      </c>
      <c r="C125" s="242"/>
      <c r="D125" s="245" t="s">
        <v>258</v>
      </c>
      <c r="E125" s="245" t="s">
        <v>305</v>
      </c>
      <c r="F125" s="242"/>
      <c r="G125" s="248" t="s">
        <v>247</v>
      </c>
      <c r="H125" s="242"/>
      <c r="I125" s="330">
        <f>SUM(J125:M128)</f>
        <v>223780</v>
      </c>
      <c r="J125" s="330">
        <v>0</v>
      </c>
      <c r="K125" s="330">
        <v>0</v>
      </c>
      <c r="L125" s="330">
        <v>190213</v>
      </c>
      <c r="M125" s="330">
        <v>33567</v>
      </c>
      <c r="N125" s="245" t="s">
        <v>275</v>
      </c>
      <c r="O125" s="93" t="s">
        <v>306</v>
      </c>
      <c r="P125" s="396" t="s">
        <v>299</v>
      </c>
      <c r="Q125" s="396" t="s">
        <v>307</v>
      </c>
    </row>
    <row r="126" spans="2:17" ht="27" customHeight="1" x14ac:dyDescent="0.35">
      <c r="B126" s="246"/>
      <c r="C126" s="243"/>
      <c r="D126" s="246"/>
      <c r="E126" s="246"/>
      <c r="F126" s="243"/>
      <c r="G126" s="249"/>
      <c r="H126" s="243"/>
      <c r="I126" s="331"/>
      <c r="J126" s="331"/>
      <c r="K126" s="331"/>
      <c r="L126" s="331"/>
      <c r="M126" s="331"/>
      <c r="N126" s="247"/>
      <c r="O126" s="36" t="s">
        <v>19</v>
      </c>
      <c r="P126" s="396"/>
      <c r="Q126" s="396"/>
    </row>
    <row r="127" spans="2:17" ht="27" customHeight="1" x14ac:dyDescent="0.35">
      <c r="B127" s="246"/>
      <c r="C127" s="243"/>
      <c r="D127" s="246"/>
      <c r="E127" s="246"/>
      <c r="F127" s="243"/>
      <c r="G127" s="249"/>
      <c r="H127" s="243"/>
      <c r="I127" s="331"/>
      <c r="J127" s="331"/>
      <c r="K127" s="331"/>
      <c r="L127" s="331"/>
      <c r="M127" s="331"/>
      <c r="N127" s="245" t="s">
        <v>276</v>
      </c>
      <c r="O127" s="29">
        <v>1</v>
      </c>
      <c r="P127" s="396"/>
      <c r="Q127" s="396"/>
    </row>
    <row r="128" spans="2:17" ht="20.149999999999999" customHeight="1" x14ac:dyDescent="0.35">
      <c r="B128" s="246"/>
      <c r="C128" s="243"/>
      <c r="D128" s="246"/>
      <c r="E128" s="246"/>
      <c r="F128" s="243"/>
      <c r="G128" s="249"/>
      <c r="H128" s="243"/>
      <c r="I128" s="331"/>
      <c r="J128" s="331"/>
      <c r="K128" s="331"/>
      <c r="L128" s="331"/>
      <c r="M128" s="331"/>
      <c r="N128" s="247"/>
      <c r="O128" s="12" t="s">
        <v>19</v>
      </c>
      <c r="P128" s="396"/>
      <c r="Q128" s="396"/>
    </row>
    <row r="129" spans="1:17" ht="33.65" customHeight="1" x14ac:dyDescent="0.35">
      <c r="B129" s="245" t="s">
        <v>308</v>
      </c>
      <c r="C129" s="242"/>
      <c r="D129" s="245" t="s">
        <v>261</v>
      </c>
      <c r="E129" s="245" t="s">
        <v>309</v>
      </c>
      <c r="F129" s="248"/>
      <c r="G129" s="248" t="s">
        <v>247</v>
      </c>
      <c r="H129" s="242"/>
      <c r="I129" s="330">
        <f>SUM(J129:M132)</f>
        <v>750000</v>
      </c>
      <c r="J129" s="330">
        <v>0</v>
      </c>
      <c r="K129" s="330">
        <v>0</v>
      </c>
      <c r="L129" s="330">
        <v>637500</v>
      </c>
      <c r="M129" s="330">
        <v>112500</v>
      </c>
      <c r="N129" s="245" t="s">
        <v>275</v>
      </c>
      <c r="O129" s="29">
        <v>60</v>
      </c>
      <c r="P129" s="396" t="s">
        <v>299</v>
      </c>
      <c r="Q129" s="396" t="s">
        <v>296</v>
      </c>
    </row>
    <row r="130" spans="1:17" ht="18" customHeight="1" x14ac:dyDescent="0.35">
      <c r="B130" s="246"/>
      <c r="C130" s="243"/>
      <c r="D130" s="246"/>
      <c r="E130" s="246"/>
      <c r="F130" s="249"/>
      <c r="G130" s="249"/>
      <c r="H130" s="243"/>
      <c r="I130" s="331"/>
      <c r="J130" s="331"/>
      <c r="K130" s="331"/>
      <c r="L130" s="331"/>
      <c r="M130" s="331"/>
      <c r="N130" s="247"/>
      <c r="O130" s="12" t="s">
        <v>123</v>
      </c>
      <c r="P130" s="396"/>
      <c r="Q130" s="396"/>
    </row>
    <row r="131" spans="1:17" ht="33.65" customHeight="1" x14ac:dyDescent="0.35">
      <c r="B131" s="246"/>
      <c r="C131" s="243"/>
      <c r="D131" s="246"/>
      <c r="E131" s="246"/>
      <c r="F131" s="249"/>
      <c r="G131" s="249"/>
      <c r="H131" s="243"/>
      <c r="I131" s="331"/>
      <c r="J131" s="331"/>
      <c r="K131" s="331"/>
      <c r="L131" s="331"/>
      <c r="M131" s="331"/>
      <c r="N131" s="245" t="s">
        <v>276</v>
      </c>
      <c r="O131" s="29">
        <v>3</v>
      </c>
      <c r="P131" s="396"/>
      <c r="Q131" s="396"/>
    </row>
    <row r="132" spans="1:17" ht="32.15" customHeight="1" x14ac:dyDescent="0.35">
      <c r="B132" s="246"/>
      <c r="C132" s="243"/>
      <c r="D132" s="246"/>
      <c r="E132" s="246"/>
      <c r="F132" s="249"/>
      <c r="G132" s="249"/>
      <c r="H132" s="243"/>
      <c r="I132" s="331"/>
      <c r="J132" s="331"/>
      <c r="K132" s="331"/>
      <c r="L132" s="331"/>
      <c r="M132" s="331"/>
      <c r="N132" s="247"/>
      <c r="O132" s="12" t="s">
        <v>124</v>
      </c>
      <c r="P132" s="396"/>
      <c r="Q132" s="396"/>
    </row>
    <row r="133" spans="1:17" ht="15.5" x14ac:dyDescent="0.35">
      <c r="B133" s="371" t="s">
        <v>125</v>
      </c>
      <c r="C133" s="371"/>
      <c r="D133" s="371"/>
      <c r="E133" s="371"/>
      <c r="F133" s="371"/>
      <c r="G133" s="371"/>
      <c r="H133" s="371"/>
      <c r="I133" s="54">
        <f>I121+I106+I48</f>
        <v>4710811</v>
      </c>
      <c r="J133" s="54">
        <f>J121+J106+J48</f>
        <v>0</v>
      </c>
      <c r="K133" s="54">
        <f>K121+K106+K48</f>
        <v>0</v>
      </c>
      <c r="L133" s="54">
        <f>L121+L106+L48</f>
        <v>4004186</v>
      </c>
      <c r="M133" s="54">
        <f>M121+M106+M48</f>
        <v>706625</v>
      </c>
      <c r="N133" s="378"/>
      <c r="O133" s="378"/>
      <c r="P133" s="378"/>
      <c r="Q133" s="378"/>
    </row>
    <row r="134" spans="1:17" ht="15.5" x14ac:dyDescent="0.35">
      <c r="B134" s="20"/>
      <c r="C134" s="20"/>
      <c r="D134" s="20"/>
      <c r="E134" s="20"/>
      <c r="F134" s="20"/>
      <c r="G134" s="18"/>
      <c r="H134" s="18"/>
      <c r="I134" s="21"/>
      <c r="J134" s="22"/>
      <c r="K134" s="13"/>
      <c r="L134" s="13"/>
      <c r="M134" s="13"/>
      <c r="N134" s="19"/>
      <c r="O134" s="19"/>
      <c r="P134" s="19"/>
      <c r="Q134" s="19"/>
    </row>
    <row r="135" spans="1:17" ht="40.15" customHeight="1" x14ac:dyDescent="0.35">
      <c r="A135" s="95">
        <v>131</v>
      </c>
      <c r="B135" s="393" t="s">
        <v>535</v>
      </c>
      <c r="C135" s="393"/>
      <c r="D135" s="393"/>
      <c r="E135" s="393"/>
      <c r="F135" s="393"/>
      <c r="G135" s="393"/>
      <c r="H135" s="393"/>
      <c r="I135" s="393"/>
      <c r="J135" s="393"/>
      <c r="K135" s="393"/>
      <c r="L135" s="393"/>
      <c r="M135" s="393"/>
      <c r="N135" s="393"/>
      <c r="O135" s="393"/>
      <c r="P135" s="393"/>
      <c r="Q135" s="393"/>
    </row>
    <row r="136" spans="1:17" ht="33.4" customHeight="1" x14ac:dyDescent="0.35">
      <c r="A136" s="95">
        <v>132</v>
      </c>
      <c r="B136" s="394" t="s">
        <v>536</v>
      </c>
      <c r="C136" s="394"/>
      <c r="D136" s="394"/>
      <c r="E136" s="394"/>
      <c r="F136" s="394"/>
      <c r="G136" s="394"/>
      <c r="H136" s="394"/>
      <c r="I136" s="394"/>
      <c r="J136" s="394"/>
      <c r="K136" s="394"/>
      <c r="L136" s="394"/>
      <c r="M136" s="394"/>
      <c r="N136" s="394"/>
      <c r="O136" s="394"/>
      <c r="P136" s="394"/>
      <c r="Q136" s="394"/>
    </row>
    <row r="137" spans="1:17" ht="18.5" x14ac:dyDescent="0.35">
      <c r="A137" s="92">
        <v>133</v>
      </c>
      <c r="B137" s="2" t="s">
        <v>538</v>
      </c>
      <c r="C137" s="2"/>
      <c r="D137" s="2"/>
      <c r="E137" s="2"/>
      <c r="F137" s="2"/>
      <c r="G137" s="18"/>
      <c r="H137" s="18"/>
      <c r="I137" s="21"/>
      <c r="J137" s="22"/>
      <c r="K137" s="13"/>
      <c r="L137" s="13"/>
      <c r="M137" s="13"/>
      <c r="N137" s="19"/>
      <c r="O137" s="19"/>
      <c r="P137" s="19"/>
      <c r="Q137" s="19"/>
    </row>
    <row r="138" spans="1:17" ht="18.5" x14ac:dyDescent="0.35">
      <c r="A138" s="92">
        <v>134</v>
      </c>
      <c r="B138" s="2" t="s">
        <v>537</v>
      </c>
      <c r="C138" s="2"/>
      <c r="D138" s="2"/>
      <c r="E138" s="2"/>
      <c r="F138" s="2"/>
      <c r="G138" s="18"/>
      <c r="H138" s="18"/>
      <c r="I138" s="21"/>
      <c r="J138" s="22"/>
      <c r="K138" s="13"/>
      <c r="L138" s="13"/>
      <c r="M138" s="13"/>
      <c r="N138" s="19"/>
      <c r="O138" s="19"/>
      <c r="P138" s="19"/>
      <c r="Q138" s="19"/>
    </row>
    <row r="139" spans="1:17" ht="15.5" x14ac:dyDescent="0.35">
      <c r="B139" s="2"/>
      <c r="C139" s="2"/>
      <c r="D139" s="2"/>
      <c r="E139" s="2"/>
      <c r="F139" s="2"/>
      <c r="G139" s="18"/>
      <c r="H139" s="18"/>
      <c r="I139" s="21"/>
      <c r="J139" s="22"/>
      <c r="K139" s="13"/>
      <c r="L139" s="13"/>
      <c r="M139" s="13"/>
      <c r="N139" s="19"/>
      <c r="O139" s="19"/>
      <c r="P139" s="19"/>
      <c r="Q139" s="19"/>
    </row>
    <row r="141" spans="1:17" ht="15" x14ac:dyDescent="0.35">
      <c r="B141" s="58" t="s">
        <v>310</v>
      </c>
      <c r="C141" s="58"/>
      <c r="D141" s="58"/>
      <c r="E141" s="58"/>
    </row>
    <row r="142" spans="1:17" ht="35.65" customHeight="1" x14ac:dyDescent="0.35">
      <c r="B142" s="9" t="s">
        <v>2</v>
      </c>
      <c r="C142" s="240" t="s">
        <v>126</v>
      </c>
      <c r="D142" s="240"/>
      <c r="E142" s="240"/>
      <c r="F142" s="241" t="s">
        <v>127</v>
      </c>
      <c r="G142" s="241"/>
      <c r="H142" s="241"/>
      <c r="I142" s="241"/>
      <c r="J142" s="240" t="s">
        <v>128</v>
      </c>
      <c r="K142" s="241"/>
      <c r="L142" s="241"/>
      <c r="M142" s="241"/>
    </row>
    <row r="143" spans="1:17" ht="15.5" x14ac:dyDescent="0.35">
      <c r="B143" s="4">
        <v>1</v>
      </c>
      <c r="C143" s="326">
        <v>2</v>
      </c>
      <c r="D143" s="326"/>
      <c r="E143" s="326"/>
      <c r="F143" s="326">
        <v>3</v>
      </c>
      <c r="G143" s="326"/>
      <c r="H143" s="326"/>
      <c r="I143" s="326"/>
      <c r="J143" s="326">
        <v>4</v>
      </c>
      <c r="K143" s="326"/>
      <c r="L143" s="326"/>
      <c r="M143" s="326"/>
    </row>
    <row r="144" spans="1:17" ht="15.5" x14ac:dyDescent="0.35">
      <c r="B144" s="8" t="s">
        <v>16</v>
      </c>
      <c r="C144" s="366" t="s">
        <v>320</v>
      </c>
      <c r="D144" s="366"/>
      <c r="E144" s="366"/>
      <c r="F144" s="364" t="s">
        <v>16</v>
      </c>
      <c r="G144" s="364"/>
      <c r="H144" s="364"/>
      <c r="I144" s="364"/>
      <c r="J144" s="364" t="s">
        <v>16</v>
      </c>
      <c r="K144" s="364"/>
      <c r="L144" s="364"/>
      <c r="M144" s="364"/>
    </row>
    <row r="146" spans="2:13" ht="15" x14ac:dyDescent="0.35">
      <c r="B146" s="365" t="s">
        <v>311</v>
      </c>
      <c r="C146" s="365"/>
      <c r="D146" s="365"/>
      <c r="E146" s="365"/>
      <c r="F146" s="365"/>
    </row>
    <row r="147" spans="2:13" ht="33.65" customHeight="1" x14ac:dyDescent="0.35">
      <c r="B147" s="9" t="s">
        <v>2</v>
      </c>
      <c r="C147" s="241" t="s">
        <v>129</v>
      </c>
      <c r="D147" s="241"/>
      <c r="E147" s="241"/>
      <c r="F147" s="241" t="s">
        <v>127</v>
      </c>
      <c r="G147" s="241"/>
      <c r="H147" s="241"/>
      <c r="I147" s="241"/>
      <c r="J147" s="240" t="s">
        <v>130</v>
      </c>
      <c r="K147" s="241"/>
      <c r="L147" s="241"/>
      <c r="M147" s="241"/>
    </row>
    <row r="148" spans="2:13" ht="15.5" x14ac:dyDescent="0.35">
      <c r="B148" s="4">
        <v>1</v>
      </c>
      <c r="C148" s="326">
        <v>2</v>
      </c>
      <c r="D148" s="326"/>
      <c r="E148" s="326"/>
      <c r="F148" s="326">
        <v>3</v>
      </c>
      <c r="G148" s="326"/>
      <c r="H148" s="326"/>
      <c r="I148" s="326"/>
      <c r="J148" s="326">
        <v>4</v>
      </c>
      <c r="K148" s="326"/>
      <c r="L148" s="326"/>
      <c r="M148" s="326"/>
    </row>
    <row r="149" spans="2:13" ht="52.15" customHeight="1" x14ac:dyDescent="0.35">
      <c r="B149" s="8" t="s">
        <v>16</v>
      </c>
      <c r="C149" s="362" t="s">
        <v>319</v>
      </c>
      <c r="D149" s="362"/>
      <c r="E149" s="362"/>
      <c r="F149" s="364" t="s">
        <v>16</v>
      </c>
      <c r="G149" s="364"/>
      <c r="H149" s="364"/>
      <c r="I149" s="364"/>
      <c r="J149" s="364" t="s">
        <v>16</v>
      </c>
      <c r="K149" s="364"/>
      <c r="L149" s="364"/>
      <c r="M149" s="364"/>
    </row>
    <row r="151" spans="2:13" ht="15" x14ac:dyDescent="0.35">
      <c r="B151" s="365" t="s">
        <v>312</v>
      </c>
      <c r="C151" s="365"/>
      <c r="D151" s="365"/>
    </row>
    <row r="152" spans="2:13" ht="38.65" customHeight="1" x14ac:dyDescent="0.35">
      <c r="B152" s="9" t="s">
        <v>2</v>
      </c>
      <c r="C152" s="240" t="s">
        <v>131</v>
      </c>
      <c r="D152" s="240"/>
      <c r="E152" s="240"/>
      <c r="F152" s="353" t="s">
        <v>132</v>
      </c>
      <c r="G152" s="354"/>
      <c r="H152" s="354"/>
      <c r="I152" s="354"/>
      <c r="J152" s="354"/>
      <c r="K152" s="354"/>
      <c r="L152" s="354"/>
      <c r="M152" s="355"/>
    </row>
    <row r="153" spans="2:13" ht="15.5" x14ac:dyDescent="0.35">
      <c r="B153" s="4">
        <v>1</v>
      </c>
      <c r="C153" s="326">
        <v>2</v>
      </c>
      <c r="D153" s="326"/>
      <c r="E153" s="326"/>
      <c r="F153" s="356">
        <v>3</v>
      </c>
      <c r="G153" s="357"/>
      <c r="H153" s="357"/>
      <c r="I153" s="357"/>
      <c r="J153" s="357"/>
      <c r="K153" s="357"/>
      <c r="L153" s="357"/>
      <c r="M153" s="358"/>
    </row>
    <row r="154" spans="2:13" ht="106.15" customHeight="1" x14ac:dyDescent="0.35">
      <c r="B154" s="8">
        <v>1</v>
      </c>
      <c r="C154" s="362" t="s">
        <v>315</v>
      </c>
      <c r="D154" s="362"/>
      <c r="E154" s="362"/>
      <c r="F154" s="363" t="s">
        <v>318</v>
      </c>
      <c r="G154" s="360"/>
      <c r="H154" s="360"/>
      <c r="I154" s="360"/>
      <c r="J154" s="360"/>
      <c r="K154" s="360"/>
      <c r="L154" s="360"/>
      <c r="M154" s="361"/>
    </row>
    <row r="155" spans="2:13" ht="44.65" customHeight="1" x14ac:dyDescent="0.35">
      <c r="B155" s="8">
        <v>2</v>
      </c>
      <c r="C155" s="362" t="s">
        <v>316</v>
      </c>
      <c r="D155" s="362"/>
      <c r="E155" s="362"/>
      <c r="F155" s="363" t="s">
        <v>318</v>
      </c>
      <c r="G155" s="360"/>
      <c r="H155" s="360"/>
      <c r="I155" s="360"/>
      <c r="J155" s="360"/>
      <c r="K155" s="360"/>
      <c r="L155" s="360"/>
      <c r="M155" s="361"/>
    </row>
    <row r="156" spans="2:13" ht="57" customHeight="1" x14ac:dyDescent="0.35">
      <c r="B156" s="8">
        <v>3</v>
      </c>
      <c r="C156" s="362" t="s">
        <v>317</v>
      </c>
      <c r="D156" s="362"/>
      <c r="E156" s="362"/>
      <c r="F156" s="363" t="s">
        <v>318</v>
      </c>
      <c r="G156" s="360"/>
      <c r="H156" s="360"/>
      <c r="I156" s="360"/>
      <c r="J156" s="360"/>
      <c r="K156" s="360"/>
      <c r="L156" s="360"/>
      <c r="M156" s="361"/>
    </row>
    <row r="158" spans="2:13" ht="15" x14ac:dyDescent="0.35">
      <c r="B158" s="365" t="s">
        <v>313</v>
      </c>
      <c r="C158" s="365"/>
      <c r="D158" s="365"/>
      <c r="E158" s="365"/>
      <c r="F158" s="365"/>
      <c r="G158" s="365"/>
    </row>
    <row r="159" spans="2:13" ht="15.65" customHeight="1" x14ac:dyDescent="0.35">
      <c r="B159" s="9" t="s">
        <v>2</v>
      </c>
      <c r="C159" s="353" t="s">
        <v>133</v>
      </c>
      <c r="D159" s="354"/>
      <c r="E159" s="354"/>
      <c r="F159" s="354"/>
      <c r="G159" s="354"/>
      <c r="H159" s="354"/>
      <c r="I159" s="354"/>
      <c r="J159" s="354"/>
      <c r="K159" s="354"/>
      <c r="L159" s="354"/>
      <c r="M159" s="355"/>
    </row>
    <row r="160" spans="2:13" ht="15.5" x14ac:dyDescent="0.35">
      <c r="B160" s="4">
        <v>1</v>
      </c>
      <c r="C160" s="356">
        <v>2</v>
      </c>
      <c r="D160" s="357"/>
      <c r="E160" s="357"/>
      <c r="F160" s="357"/>
      <c r="G160" s="357"/>
      <c r="H160" s="357"/>
      <c r="I160" s="357"/>
      <c r="J160" s="357"/>
      <c r="K160" s="357"/>
      <c r="L160" s="357"/>
      <c r="M160" s="358"/>
    </row>
    <row r="161" spans="2:13" ht="15.5" x14ac:dyDescent="0.35">
      <c r="B161" s="8" t="s">
        <v>16</v>
      </c>
      <c r="C161" s="359" t="s">
        <v>314</v>
      </c>
      <c r="D161" s="360"/>
      <c r="E161" s="360"/>
      <c r="F161" s="360"/>
      <c r="G161" s="360"/>
      <c r="H161" s="360"/>
      <c r="I161" s="360"/>
      <c r="J161" s="360"/>
      <c r="K161" s="360"/>
      <c r="L161" s="360"/>
      <c r="M161" s="361"/>
    </row>
  </sheetData>
  <mergeCells count="363">
    <mergeCell ref="B6:Q6"/>
    <mergeCell ref="J121:J124"/>
    <mergeCell ref="B135:Q135"/>
    <mergeCell ref="B136:Q136"/>
    <mergeCell ref="M121:M124"/>
    <mergeCell ref="P121:P124"/>
    <mergeCell ref="Q121:Q124"/>
    <mergeCell ref="P125:P128"/>
    <mergeCell ref="Q125:Q128"/>
    <mergeCell ref="N121:N122"/>
    <mergeCell ref="N123:N124"/>
    <mergeCell ref="N125:N126"/>
    <mergeCell ref="G121:G124"/>
    <mergeCell ref="H121:H124"/>
    <mergeCell ref="G125:G128"/>
    <mergeCell ref="H125:H128"/>
    <mergeCell ref="L129:L132"/>
    <mergeCell ref="M129:M132"/>
    <mergeCell ref="K125:K128"/>
    <mergeCell ref="L125:L128"/>
    <mergeCell ref="M125:M128"/>
    <mergeCell ref="P129:P132"/>
    <mergeCell ref="Q129:Q132"/>
    <mergeCell ref="N127:N128"/>
    <mergeCell ref="N129:N130"/>
    <mergeCell ref="B25:G25"/>
    <mergeCell ref="B43:H43"/>
    <mergeCell ref="B40:E40"/>
    <mergeCell ref="B41:E41"/>
    <mergeCell ref="F30:H30"/>
    <mergeCell ref="F31:H31"/>
    <mergeCell ref="F32:H32"/>
    <mergeCell ref="F33:H33"/>
    <mergeCell ref="F34:H34"/>
    <mergeCell ref="F35:H35"/>
    <mergeCell ref="F36:H36"/>
    <mergeCell ref="F37:H37"/>
    <mergeCell ref="F38:H38"/>
    <mergeCell ref="F39:H39"/>
    <mergeCell ref="F40:H40"/>
    <mergeCell ref="F41:H41"/>
    <mergeCell ref="B33:E33"/>
    <mergeCell ref="B34:E34"/>
    <mergeCell ref="B35:E35"/>
    <mergeCell ref="B36:E36"/>
    <mergeCell ref="B37:E37"/>
    <mergeCell ref="F28:H28"/>
    <mergeCell ref="F29:H29"/>
    <mergeCell ref="B38:E38"/>
    <mergeCell ref="B26:E26"/>
    <mergeCell ref="F26:H26"/>
    <mergeCell ref="B27:E27"/>
    <mergeCell ref="F27:H27"/>
    <mergeCell ref="B28:E28"/>
    <mergeCell ref="B29:E29"/>
    <mergeCell ref="B30:E30"/>
    <mergeCell ref="B31:E31"/>
    <mergeCell ref="B32:E32"/>
    <mergeCell ref="B48:B57"/>
    <mergeCell ref="C48:C57"/>
    <mergeCell ref="D48:D57"/>
    <mergeCell ref="E48:E57"/>
    <mergeCell ref="G48:G57"/>
    <mergeCell ref="F48:F57"/>
    <mergeCell ref="B58:B65"/>
    <mergeCell ref="C58:C65"/>
    <mergeCell ref="B39:E39"/>
    <mergeCell ref="D58:D65"/>
    <mergeCell ref="E58:E65"/>
    <mergeCell ref="F58:F65"/>
    <mergeCell ref="G58:G65"/>
    <mergeCell ref="M45:M46"/>
    <mergeCell ref="H44:H46"/>
    <mergeCell ref="I45:I46"/>
    <mergeCell ref="I44:M44"/>
    <mergeCell ref="J45:L45"/>
    <mergeCell ref="N44:O44"/>
    <mergeCell ref="N45:N46"/>
    <mergeCell ref="O45:O46"/>
    <mergeCell ref="B44:B46"/>
    <mergeCell ref="C44:C46"/>
    <mergeCell ref="D44:D46"/>
    <mergeCell ref="E44:E46"/>
    <mergeCell ref="F44:F46"/>
    <mergeCell ref="G44:G46"/>
    <mergeCell ref="B2:Q2"/>
    <mergeCell ref="B3:Q3"/>
    <mergeCell ref="B9:H9"/>
    <mergeCell ref="B5:Q5"/>
    <mergeCell ref="N133:Q133"/>
    <mergeCell ref="K12:M12"/>
    <mergeCell ref="H13:J13"/>
    <mergeCell ref="H15:J15"/>
    <mergeCell ref="H19:J19"/>
    <mergeCell ref="H21:J21"/>
    <mergeCell ref="H17:J17"/>
    <mergeCell ref="K13:M13"/>
    <mergeCell ref="K15:M15"/>
    <mergeCell ref="K19:M19"/>
    <mergeCell ref="K21:M21"/>
    <mergeCell ref="K17:M17"/>
    <mergeCell ref="K100:K105"/>
    <mergeCell ref="J100:J105"/>
    <mergeCell ref="I100:I105"/>
    <mergeCell ref="H100:H105"/>
    <mergeCell ref="I129:I132"/>
    <mergeCell ref="J129:J132"/>
    <mergeCell ref="B78:B85"/>
    <mergeCell ref="B113:B118"/>
    <mergeCell ref="P44:P46"/>
    <mergeCell ref="Q44:Q46"/>
    <mergeCell ref="P48:P57"/>
    <mergeCell ref="Q48:Q57"/>
    <mergeCell ref="M72:M77"/>
    <mergeCell ref="K72:K77"/>
    <mergeCell ref="L78:L85"/>
    <mergeCell ref="M100:M105"/>
    <mergeCell ref="L100:L105"/>
    <mergeCell ref="P58:P65"/>
    <mergeCell ref="Q58:Q65"/>
    <mergeCell ref="P72:P77"/>
    <mergeCell ref="Q72:Q77"/>
    <mergeCell ref="Q78:Q85"/>
    <mergeCell ref="P78:P85"/>
    <mergeCell ref="P86:P91"/>
    <mergeCell ref="Q86:Q91"/>
    <mergeCell ref="N88:N89"/>
    <mergeCell ref="N90:N91"/>
    <mergeCell ref="N94:N95"/>
    <mergeCell ref="Q92:Q99"/>
    <mergeCell ref="P92:P99"/>
    <mergeCell ref="Q100:Q105"/>
    <mergeCell ref="P100:P105"/>
    <mergeCell ref="B92:B99"/>
    <mergeCell ref="C92:C99"/>
    <mergeCell ref="B86:B91"/>
    <mergeCell ref="D72:D77"/>
    <mergeCell ref="H72:H77"/>
    <mergeCell ref="I72:I77"/>
    <mergeCell ref="C143:E143"/>
    <mergeCell ref="F143:I143"/>
    <mergeCell ref="J143:M143"/>
    <mergeCell ref="G113:G118"/>
    <mergeCell ref="C142:E142"/>
    <mergeCell ref="F142:I142"/>
    <mergeCell ref="J142:M142"/>
    <mergeCell ref="B133:H133"/>
    <mergeCell ref="K78:K85"/>
    <mergeCell ref="B72:B77"/>
    <mergeCell ref="C72:C77"/>
    <mergeCell ref="B121:B124"/>
    <mergeCell ref="B125:B128"/>
    <mergeCell ref="B129:B132"/>
    <mergeCell ref="C121:C124"/>
    <mergeCell ref="C125:C128"/>
    <mergeCell ref="C129:C132"/>
    <mergeCell ref="L92:L99"/>
    <mergeCell ref="F147:I147"/>
    <mergeCell ref="J147:M147"/>
    <mergeCell ref="B146:F146"/>
    <mergeCell ref="F113:F118"/>
    <mergeCell ref="C144:E144"/>
    <mergeCell ref="F144:I144"/>
    <mergeCell ref="J144:M144"/>
    <mergeCell ref="D121:D124"/>
    <mergeCell ref="E121:E124"/>
    <mergeCell ref="F121:F124"/>
    <mergeCell ref="D125:D128"/>
    <mergeCell ref="E125:E128"/>
    <mergeCell ref="F125:F128"/>
    <mergeCell ref="D129:D132"/>
    <mergeCell ref="E129:E132"/>
    <mergeCell ref="F129:F132"/>
    <mergeCell ref="K121:K124"/>
    <mergeCell ref="L121:L124"/>
    <mergeCell ref="C113:C118"/>
    <mergeCell ref="G129:G132"/>
    <mergeCell ref="H129:H132"/>
    <mergeCell ref="I125:I128"/>
    <mergeCell ref="J125:J128"/>
    <mergeCell ref="I121:I124"/>
    <mergeCell ref="N64:N65"/>
    <mergeCell ref="N72:N73"/>
    <mergeCell ref="C159:M159"/>
    <mergeCell ref="C160:M160"/>
    <mergeCell ref="C161:M161"/>
    <mergeCell ref="C153:E153"/>
    <mergeCell ref="C156:E156"/>
    <mergeCell ref="F152:M152"/>
    <mergeCell ref="F153:M153"/>
    <mergeCell ref="F156:M156"/>
    <mergeCell ref="C148:E148"/>
    <mergeCell ref="F148:I148"/>
    <mergeCell ref="J148:M148"/>
    <mergeCell ref="C149:E149"/>
    <mergeCell ref="F149:I149"/>
    <mergeCell ref="J149:M149"/>
    <mergeCell ref="C152:E152"/>
    <mergeCell ref="B151:D151"/>
    <mergeCell ref="B158:G158"/>
    <mergeCell ref="C154:E154"/>
    <mergeCell ref="C155:E155"/>
    <mergeCell ref="F154:M154"/>
    <mergeCell ref="F155:M155"/>
    <mergeCell ref="C147:E147"/>
    <mergeCell ref="N82:N83"/>
    <mergeCell ref="N84:N85"/>
    <mergeCell ref="K86:K91"/>
    <mergeCell ref="L86:L91"/>
    <mergeCell ref="M86:M91"/>
    <mergeCell ref="N86:N87"/>
    <mergeCell ref="M78:M85"/>
    <mergeCell ref="H48:H57"/>
    <mergeCell ref="I48:I57"/>
    <mergeCell ref="J48:J57"/>
    <mergeCell ref="K48:K57"/>
    <mergeCell ref="L48:L57"/>
    <mergeCell ref="N54:N55"/>
    <mergeCell ref="N52:N53"/>
    <mergeCell ref="M48:M57"/>
    <mergeCell ref="L72:L77"/>
    <mergeCell ref="N48:N49"/>
    <mergeCell ref="N56:N57"/>
    <mergeCell ref="N50:N51"/>
    <mergeCell ref="K66:K71"/>
    <mergeCell ref="L66:L71"/>
    <mergeCell ref="M66:M71"/>
    <mergeCell ref="N76:N77"/>
    <mergeCell ref="K58:K65"/>
    <mergeCell ref="N74:N75"/>
    <mergeCell ref="N68:N69"/>
    <mergeCell ref="N70:N71"/>
    <mergeCell ref="N66:N67"/>
    <mergeCell ref="F78:F85"/>
    <mergeCell ref="E78:E85"/>
    <mergeCell ref="D78:D85"/>
    <mergeCell ref="N96:N97"/>
    <mergeCell ref="N98:N99"/>
    <mergeCell ref="D92:D99"/>
    <mergeCell ref="E92:E99"/>
    <mergeCell ref="F92:F99"/>
    <mergeCell ref="G92:G99"/>
    <mergeCell ref="H92:H99"/>
    <mergeCell ref="I92:I99"/>
    <mergeCell ref="J92:J99"/>
    <mergeCell ref="I78:I85"/>
    <mergeCell ref="H78:H85"/>
    <mergeCell ref="K92:K99"/>
    <mergeCell ref="J78:J85"/>
    <mergeCell ref="M92:M99"/>
    <mergeCell ref="G78:G85"/>
    <mergeCell ref="N78:N79"/>
    <mergeCell ref="N80:N81"/>
    <mergeCell ref="F106:F111"/>
    <mergeCell ref="G106:G111"/>
    <mergeCell ref="H106:H111"/>
    <mergeCell ref="I106:I111"/>
    <mergeCell ref="J106:J111"/>
    <mergeCell ref="D100:D105"/>
    <mergeCell ref="C100:C105"/>
    <mergeCell ref="N92:N93"/>
    <mergeCell ref="N117:N118"/>
    <mergeCell ref="D113:D118"/>
    <mergeCell ref="E113:E118"/>
    <mergeCell ref="H113:H118"/>
    <mergeCell ref="I113:I118"/>
    <mergeCell ref="J113:J118"/>
    <mergeCell ref="K113:K118"/>
    <mergeCell ref="L113:L118"/>
    <mergeCell ref="C106:C111"/>
    <mergeCell ref="D106:D111"/>
    <mergeCell ref="E106:E111"/>
    <mergeCell ref="Q113:Q118"/>
    <mergeCell ref="P113:P118"/>
    <mergeCell ref="N113:N114"/>
    <mergeCell ref="P106:P111"/>
    <mergeCell ref="Q106:Q111"/>
    <mergeCell ref="N100:N101"/>
    <mergeCell ref="N102:N103"/>
    <mergeCell ref="N104:N105"/>
    <mergeCell ref="G100:G105"/>
    <mergeCell ref="K106:K111"/>
    <mergeCell ref="L106:L111"/>
    <mergeCell ref="M106:M111"/>
    <mergeCell ref="M113:M118"/>
    <mergeCell ref="N110:N111"/>
    <mergeCell ref="N131:N132"/>
    <mergeCell ref="K129:K132"/>
    <mergeCell ref="B13:B14"/>
    <mergeCell ref="E13:G14"/>
    <mergeCell ref="H14:J14"/>
    <mergeCell ref="K14:M14"/>
    <mergeCell ref="B15:B16"/>
    <mergeCell ref="H16:J16"/>
    <mergeCell ref="E15:G16"/>
    <mergeCell ref="C15:D16"/>
    <mergeCell ref="K16:M16"/>
    <mergeCell ref="B19:B20"/>
    <mergeCell ref="C19:D20"/>
    <mergeCell ref="E19:G20"/>
    <mergeCell ref="H20:J20"/>
    <mergeCell ref="K20:M20"/>
    <mergeCell ref="B21:B22"/>
    <mergeCell ref="B100:B105"/>
    <mergeCell ref="N106:N107"/>
    <mergeCell ref="N108:N109"/>
    <mergeCell ref="B106:B111"/>
    <mergeCell ref="F100:F105"/>
    <mergeCell ref="E100:E105"/>
    <mergeCell ref="N115:N116"/>
    <mergeCell ref="P66:P71"/>
    <mergeCell ref="Q66:Q71"/>
    <mergeCell ref="K10:N10"/>
    <mergeCell ref="K11:M11"/>
    <mergeCell ref="B10:B11"/>
    <mergeCell ref="C10:D11"/>
    <mergeCell ref="E10:G11"/>
    <mergeCell ref="H10:J11"/>
    <mergeCell ref="C12:D12"/>
    <mergeCell ref="E12:G12"/>
    <mergeCell ref="B66:B71"/>
    <mergeCell ref="C66:C71"/>
    <mergeCell ref="D66:D71"/>
    <mergeCell ref="E66:E71"/>
    <mergeCell ref="F66:F71"/>
    <mergeCell ref="G66:G71"/>
    <mergeCell ref="H66:H71"/>
    <mergeCell ref="I66:I71"/>
    <mergeCell ref="J66:J71"/>
    <mergeCell ref="L58:L65"/>
    <mergeCell ref="M58:M65"/>
    <mergeCell ref="N58:N59"/>
    <mergeCell ref="N60:N61"/>
    <mergeCell ref="N62:N63"/>
    <mergeCell ref="G7:H7"/>
    <mergeCell ref="B17:B18"/>
    <mergeCell ref="C17:D18"/>
    <mergeCell ref="E17:G18"/>
    <mergeCell ref="H18:J18"/>
    <mergeCell ref="C21:D22"/>
    <mergeCell ref="E21:G22"/>
    <mergeCell ref="H22:J22"/>
    <mergeCell ref="K22:M22"/>
    <mergeCell ref="K18:M18"/>
    <mergeCell ref="H12:J12"/>
    <mergeCell ref="I7:N7"/>
    <mergeCell ref="C13:D14"/>
    <mergeCell ref="H58:H65"/>
    <mergeCell ref="I58:I65"/>
    <mergeCell ref="J58:J65"/>
    <mergeCell ref="J72:J77"/>
    <mergeCell ref="E72:E77"/>
    <mergeCell ref="F72:F77"/>
    <mergeCell ref="G72:G77"/>
    <mergeCell ref="C78:C85"/>
    <mergeCell ref="C86:C91"/>
    <mergeCell ref="D86:D91"/>
    <mergeCell ref="E86:E91"/>
    <mergeCell ref="F86:F91"/>
    <mergeCell ref="G86:G91"/>
    <mergeCell ref="H86:H91"/>
    <mergeCell ref="I86:I91"/>
    <mergeCell ref="J86:J91"/>
  </mergeCells>
  <phoneticPr fontId="12" type="noConversion"/>
  <conditionalFormatting sqref="M48:M57">
    <cfRule type="cellIs" dxfId="73" priority="4" operator="lessThan">
      <formula>$I$48*0.15</formula>
    </cfRule>
  </conditionalFormatting>
  <conditionalFormatting sqref="M58:M65">
    <cfRule type="cellIs" dxfId="72" priority="12" operator="lessThan">
      <formula>$I$58*0.15</formula>
    </cfRule>
  </conditionalFormatting>
  <conditionalFormatting sqref="M66:M71">
    <cfRule type="cellIs" dxfId="71" priority="11" operator="lessThan">
      <formula>$I$66*0.15</formula>
    </cfRule>
  </conditionalFormatting>
  <conditionalFormatting sqref="M72:M77">
    <cfRule type="cellIs" dxfId="70" priority="10" operator="lessThan">
      <formula>$I$72*0.15</formula>
    </cfRule>
  </conditionalFormatting>
  <conditionalFormatting sqref="M78:M85">
    <cfRule type="cellIs" dxfId="69" priority="9" operator="lessThan">
      <formula>$I$78*0.15</formula>
    </cfRule>
  </conditionalFormatting>
  <conditionalFormatting sqref="M86:M91">
    <cfRule type="cellIs" dxfId="68" priority="7" operator="lessThan">
      <formula>$I$86*0.15</formula>
    </cfRule>
  </conditionalFormatting>
  <conditionalFormatting sqref="M92:M99">
    <cfRule type="cellIs" dxfId="67" priority="6" operator="lessThan">
      <formula>$I$92*0.15</formula>
    </cfRule>
  </conditionalFormatting>
  <conditionalFormatting sqref="M100:M105">
    <cfRule type="cellIs" dxfId="66" priority="5" operator="lessThan">
      <formula>$I$100*0.15</formula>
    </cfRule>
  </conditionalFormatting>
  <conditionalFormatting sqref="M112">
    <cfRule type="cellIs" dxfId="65" priority="3" operator="lessThan">
      <formula>$I$112*0.15</formula>
    </cfRule>
  </conditionalFormatting>
  <conditionalFormatting sqref="M119">
    <cfRule type="cellIs" dxfId="64" priority="2" operator="lessThan">
      <formula>$I$119*0.15</formula>
    </cfRule>
  </conditionalFormatting>
  <conditionalFormatting sqref="M120">
    <cfRule type="cellIs" dxfId="63" priority="1" operator="lessThan">
      <formula>$I$120*0.15</formula>
    </cfRule>
  </conditionalFormatting>
  <printOptions horizontalCentered="1"/>
  <pageMargins left="0.31496062992125984" right="0.11811023622047245" top="0.74803149606299213" bottom="0.15748031496062992" header="0.31496062992125984" footer="0.11811023622047245"/>
  <pageSetup paperSize="9" scale="48" fitToHeight="0" orientation="landscape" horizontalDpi="300" verticalDpi="300" r:id="rId1"/>
  <headerFooter scaleWithDoc="0"/>
  <ignoredErrors>
    <ignoredError sqref="O59 H14:J22 O75 O67:O74 O76:O85 O65 O63 O61 O101 O89:O90 O92:O100 O102:O105 O130 O122 O131:O132 O114:O118 O49:O53 L21:M21 L19:M19 L15:M15 K17:M17 L14:M14 K16:M16 K14 K18:M18 K20:M20 K19 K22:M22 K21 O55:O57 O107:O111 O124:O129" numberStoredAsText="1"/>
  </ignoredErrors>
  <extLst>
    <ext xmlns:x14="http://schemas.microsoft.com/office/spreadsheetml/2009/9/main" uri="{CCE6A557-97BC-4b89-ADB6-D9C93CAAB3DF}">
      <x14:dataValidations xmlns:xm="http://schemas.microsoft.com/office/excel/2006/main" count="1">
        <x14:dataValidation type="list" allowBlank="1" showInputMessage="1" showErrorMessage="1" xr:uid="{06ABE6C2-8447-456C-9DCB-C676CAB84CFF}">
          <x14:formula1>
            <xm:f>Rodikliai!$A$3:$A$15</xm:f>
          </x14:formula1>
          <xm:sqref>N56 N48 N50 N52 N54 N58 N60 N62 N64 N66 N68 N70 N72 N74 N76 N78 N80 N82 N84 N86 N88 N90 N92 N94 N96 N98 N100 N102 N104 N106 N108 N110 N112:N113 N115 N117 N119:N121 N123 N125 N127 N129 N131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28BECA-6AAC-40EB-A41E-6E7A1C0941B3}">
  <sheetPr>
    <pageSetUpPr fitToPage="1"/>
  </sheetPr>
  <dimension ref="B2:U68"/>
  <sheetViews>
    <sheetView topLeftCell="A20" zoomScale="60" zoomScaleNormal="60" workbookViewId="0">
      <selection activeCell="N26" sqref="N26"/>
    </sheetView>
  </sheetViews>
  <sheetFormatPr defaultColWidth="8.7265625" defaultRowHeight="14.5" x14ac:dyDescent="0.35"/>
  <cols>
    <col min="1" max="1" width="8.7265625" style="15"/>
    <col min="2" max="2" width="17.54296875" style="15" customWidth="1"/>
    <col min="3" max="3" width="12.7265625" style="15" customWidth="1"/>
    <col min="4" max="4" width="19.54296875" style="15" customWidth="1"/>
    <col min="5" max="5" width="18.453125" style="15" customWidth="1"/>
    <col min="6" max="6" width="10.54296875" style="15" customWidth="1"/>
    <col min="7" max="7" width="19.26953125" style="15" customWidth="1"/>
    <col min="8" max="8" width="13.54296875" style="15" customWidth="1"/>
    <col min="9" max="9" width="15.54296875" style="15" customWidth="1"/>
    <col min="10" max="10" width="10.54296875" style="15" customWidth="1"/>
    <col min="11" max="12" width="14.54296875" style="15" customWidth="1"/>
    <col min="13" max="13" width="13.453125" style="15" customWidth="1"/>
    <col min="14" max="14" width="44.54296875" style="15" customWidth="1"/>
    <col min="15" max="15" width="12.453125" style="15" customWidth="1"/>
    <col min="16" max="17" width="14.453125" style="15" customWidth="1"/>
    <col min="18" max="20" width="8.7265625" style="15"/>
    <col min="21" max="21" width="13.26953125" style="15" bestFit="1" customWidth="1"/>
    <col min="22" max="16384" width="8.7265625" style="15"/>
  </cols>
  <sheetData>
    <row r="2" spans="2:17" ht="15.5" x14ac:dyDescent="0.35">
      <c r="B2" s="454" t="s">
        <v>321</v>
      </c>
      <c r="C2" s="454"/>
      <c r="D2" s="454"/>
      <c r="E2" s="454"/>
      <c r="F2" s="454"/>
      <c r="G2" s="454"/>
      <c r="H2" s="454"/>
      <c r="I2" s="454"/>
      <c r="J2" s="454"/>
      <c r="K2" s="454"/>
      <c r="L2" s="454"/>
      <c r="M2" s="454"/>
      <c r="N2" s="454"/>
      <c r="O2" s="454"/>
      <c r="P2" s="454"/>
      <c r="Q2" s="454"/>
    </row>
    <row r="3" spans="2:17" ht="15.5" x14ac:dyDescent="0.35">
      <c r="B3" s="86"/>
      <c r="C3" s="136"/>
      <c r="D3" s="136"/>
      <c r="E3" s="136"/>
      <c r="F3" s="136"/>
      <c r="G3" s="455" t="s">
        <v>230</v>
      </c>
      <c r="H3" s="455"/>
      <c r="I3" s="136" t="s">
        <v>595</v>
      </c>
      <c r="J3" s="136"/>
      <c r="K3" s="136"/>
      <c r="L3" s="136"/>
      <c r="M3" s="136"/>
      <c r="N3" s="136"/>
      <c r="O3" s="136"/>
      <c r="P3" s="136"/>
      <c r="Q3" s="136"/>
    </row>
    <row r="4" spans="2:17" ht="15.5" x14ac:dyDescent="0.35">
      <c r="B4" s="98"/>
      <c r="C4" s="98"/>
      <c r="D4" s="98"/>
      <c r="E4" s="98"/>
      <c r="F4" s="98"/>
      <c r="G4" s="98"/>
      <c r="H4" s="98"/>
      <c r="I4" s="98"/>
      <c r="J4" s="98"/>
      <c r="K4" s="98"/>
      <c r="L4" s="98"/>
      <c r="M4" s="98"/>
      <c r="N4" s="98"/>
      <c r="O4" s="98"/>
      <c r="P4" s="98"/>
      <c r="Q4" s="98"/>
    </row>
    <row r="5" spans="2:17" s="86" customFormat="1" ht="15.5" x14ac:dyDescent="0.35">
      <c r="B5" s="137" t="s">
        <v>322</v>
      </c>
      <c r="C5" s="137"/>
      <c r="D5" s="137"/>
      <c r="E5" s="137"/>
      <c r="F5" s="137"/>
      <c r="G5" s="137"/>
      <c r="H5" s="137"/>
      <c r="I5" s="122"/>
      <c r="J5" s="122"/>
      <c r="K5" s="122"/>
      <c r="L5" s="122"/>
      <c r="M5" s="122"/>
      <c r="N5" s="122"/>
      <c r="O5" s="122"/>
      <c r="P5" s="122"/>
      <c r="Q5" s="122"/>
    </row>
    <row r="6" spans="2:17" s="86" customFormat="1" ht="15" x14ac:dyDescent="0.35">
      <c r="B6" s="413" t="s">
        <v>2</v>
      </c>
      <c r="C6" s="413" t="s">
        <v>71</v>
      </c>
      <c r="D6" s="413"/>
      <c r="E6" s="412" t="s">
        <v>72</v>
      </c>
      <c r="F6" s="412"/>
      <c r="G6" s="412"/>
      <c r="H6" s="412" t="s">
        <v>73</v>
      </c>
      <c r="I6" s="412"/>
      <c r="J6" s="412"/>
      <c r="K6" s="413" t="s">
        <v>74</v>
      </c>
      <c r="L6" s="413"/>
      <c r="M6" s="413"/>
      <c r="N6" s="413"/>
    </row>
    <row r="7" spans="2:17" s="86" customFormat="1" ht="30" x14ac:dyDescent="0.35">
      <c r="B7" s="413"/>
      <c r="C7" s="413"/>
      <c r="D7" s="413"/>
      <c r="E7" s="412"/>
      <c r="F7" s="412"/>
      <c r="G7" s="412"/>
      <c r="H7" s="412"/>
      <c r="I7" s="412"/>
      <c r="J7" s="412"/>
      <c r="K7" s="412" t="s">
        <v>75</v>
      </c>
      <c r="L7" s="412"/>
      <c r="M7" s="412"/>
      <c r="N7" s="124" t="s">
        <v>76</v>
      </c>
      <c r="O7" s="138"/>
      <c r="P7" s="138"/>
      <c r="Q7" s="138"/>
    </row>
    <row r="8" spans="2:17" s="86" customFormat="1" ht="15.5" x14ac:dyDescent="0.35">
      <c r="B8" s="125">
        <v>1</v>
      </c>
      <c r="C8" s="405">
        <v>2</v>
      </c>
      <c r="D8" s="405"/>
      <c r="E8" s="405">
        <v>3</v>
      </c>
      <c r="F8" s="405"/>
      <c r="G8" s="405"/>
      <c r="H8" s="405">
        <v>4</v>
      </c>
      <c r="I8" s="405"/>
      <c r="J8" s="405"/>
      <c r="K8" s="405">
        <v>5</v>
      </c>
      <c r="L8" s="405"/>
      <c r="M8" s="405"/>
      <c r="N8" s="125">
        <v>6</v>
      </c>
    </row>
    <row r="9" spans="2:17" s="86" customFormat="1" ht="15.5" x14ac:dyDescent="0.35">
      <c r="B9" s="441" t="s">
        <v>14</v>
      </c>
      <c r="C9" s="443" t="s">
        <v>375</v>
      </c>
      <c r="D9" s="444"/>
      <c r="E9" s="447" t="s">
        <v>41</v>
      </c>
      <c r="F9" s="448"/>
      <c r="G9" s="449"/>
      <c r="H9" s="453">
        <v>0</v>
      </c>
      <c r="I9" s="426"/>
      <c r="J9" s="426"/>
      <c r="K9" s="453">
        <v>0</v>
      </c>
      <c r="L9" s="426"/>
      <c r="M9" s="426"/>
      <c r="N9" s="16">
        <f>O36</f>
        <v>1</v>
      </c>
    </row>
    <row r="10" spans="2:17" s="86" customFormat="1" ht="40.5" customHeight="1" x14ac:dyDescent="0.35">
      <c r="B10" s="442"/>
      <c r="C10" s="445"/>
      <c r="D10" s="446"/>
      <c r="E10" s="450"/>
      <c r="F10" s="451"/>
      <c r="G10" s="452"/>
      <c r="H10" s="438" t="s">
        <v>21</v>
      </c>
      <c r="I10" s="439"/>
      <c r="J10" s="440"/>
      <c r="K10" s="438" t="s">
        <v>25</v>
      </c>
      <c r="L10" s="439"/>
      <c r="M10" s="440"/>
      <c r="N10" s="131" t="str">
        <f>O37</f>
        <v>(2029)</v>
      </c>
    </row>
    <row r="13" spans="2:17" s="86" customFormat="1" ht="15.5" x14ac:dyDescent="0.35">
      <c r="B13" s="137" t="s">
        <v>323</v>
      </c>
      <c r="C13" s="137"/>
      <c r="D13" s="137"/>
      <c r="E13" s="137"/>
      <c r="F13" s="137"/>
      <c r="G13" s="137"/>
    </row>
    <row r="14" spans="2:17" s="86" customFormat="1" ht="15.5" x14ac:dyDescent="0.35">
      <c r="B14" s="456" t="s">
        <v>86</v>
      </c>
      <c r="C14" s="456"/>
      <c r="D14" s="456"/>
      <c r="E14" s="456"/>
      <c r="F14" s="456" t="s">
        <v>87</v>
      </c>
      <c r="G14" s="456"/>
      <c r="H14" s="456"/>
    </row>
    <row r="15" spans="2:17" s="86" customFormat="1" ht="15.5" x14ac:dyDescent="0.35">
      <c r="B15" s="437">
        <v>1</v>
      </c>
      <c r="C15" s="437"/>
      <c r="D15" s="437"/>
      <c r="E15" s="437"/>
      <c r="F15" s="437">
        <v>2</v>
      </c>
      <c r="G15" s="437"/>
      <c r="H15" s="437"/>
    </row>
    <row r="16" spans="2:17" s="86" customFormat="1" ht="15.5" x14ac:dyDescent="0.35">
      <c r="B16" s="432" t="s">
        <v>88</v>
      </c>
      <c r="C16" s="432"/>
      <c r="D16" s="432"/>
      <c r="E16" s="432"/>
      <c r="F16" s="392">
        <f>SUM(F17,F19,F21,F23)</f>
        <v>592920</v>
      </c>
      <c r="G16" s="433"/>
      <c r="H16" s="433"/>
    </row>
    <row r="17" spans="2:17" s="86" customFormat="1" ht="15.5" x14ac:dyDescent="0.35">
      <c r="B17" s="432" t="s">
        <v>89</v>
      </c>
      <c r="C17" s="432"/>
      <c r="D17" s="432"/>
      <c r="E17" s="432"/>
      <c r="F17" s="436">
        <f>F18</f>
        <v>0</v>
      </c>
      <c r="G17" s="436"/>
      <c r="H17" s="436"/>
    </row>
    <row r="18" spans="2:17" s="86" customFormat="1" ht="15.5" x14ac:dyDescent="0.35">
      <c r="B18" s="283" t="s">
        <v>90</v>
      </c>
      <c r="C18" s="283"/>
      <c r="D18" s="283"/>
      <c r="E18" s="283"/>
      <c r="F18" s="436">
        <f>J44</f>
        <v>0</v>
      </c>
      <c r="G18" s="435"/>
      <c r="H18" s="435"/>
    </row>
    <row r="19" spans="2:17" s="86" customFormat="1" ht="33" customHeight="1" x14ac:dyDescent="0.35">
      <c r="B19" s="432" t="s">
        <v>91</v>
      </c>
      <c r="C19" s="432"/>
      <c r="D19" s="432"/>
      <c r="E19" s="432"/>
      <c r="F19" s="391">
        <f>F20</f>
        <v>0</v>
      </c>
      <c r="G19" s="435"/>
      <c r="H19" s="435"/>
    </row>
    <row r="20" spans="2:17" s="86" customFormat="1" ht="15.5" x14ac:dyDescent="0.35">
      <c r="B20" s="283" t="s">
        <v>92</v>
      </c>
      <c r="C20" s="283"/>
      <c r="D20" s="283"/>
      <c r="E20" s="283"/>
      <c r="F20" s="391">
        <f>K44</f>
        <v>0</v>
      </c>
      <c r="G20" s="435"/>
      <c r="H20" s="435"/>
    </row>
    <row r="21" spans="2:17" s="86" customFormat="1" ht="15.5" x14ac:dyDescent="0.35">
      <c r="B21" s="432" t="s">
        <v>93</v>
      </c>
      <c r="C21" s="432"/>
      <c r="D21" s="432"/>
      <c r="E21" s="432"/>
      <c r="F21" s="392">
        <f>F22</f>
        <v>592920</v>
      </c>
      <c r="G21" s="433"/>
      <c r="H21" s="433"/>
    </row>
    <row r="22" spans="2:17" s="86" customFormat="1" ht="15.5" x14ac:dyDescent="0.35">
      <c r="B22" s="283" t="s">
        <v>94</v>
      </c>
      <c r="C22" s="283"/>
      <c r="D22" s="283"/>
      <c r="E22" s="283"/>
      <c r="F22" s="391">
        <f>L44</f>
        <v>592920</v>
      </c>
      <c r="G22" s="435"/>
      <c r="H22" s="435"/>
    </row>
    <row r="23" spans="2:17" s="86" customFormat="1" ht="15.5" x14ac:dyDescent="0.35">
      <c r="B23" s="432" t="s">
        <v>95</v>
      </c>
      <c r="C23" s="432"/>
      <c r="D23" s="432"/>
      <c r="E23" s="432"/>
      <c r="F23" s="436">
        <f>F24</f>
        <v>0</v>
      </c>
      <c r="G23" s="436"/>
      <c r="H23" s="436"/>
    </row>
    <row r="24" spans="2:17" s="86" customFormat="1" ht="15.5" x14ac:dyDescent="0.35">
      <c r="B24" s="283" t="s">
        <v>96</v>
      </c>
      <c r="C24" s="283"/>
      <c r="D24" s="283"/>
      <c r="E24" s="283"/>
      <c r="F24" s="436">
        <v>0</v>
      </c>
      <c r="G24" s="436"/>
      <c r="H24" s="436"/>
    </row>
    <row r="25" spans="2:17" s="86" customFormat="1" ht="15.5" x14ac:dyDescent="0.35">
      <c r="B25" s="432" t="s">
        <v>97</v>
      </c>
      <c r="C25" s="432"/>
      <c r="D25" s="432"/>
      <c r="E25" s="432"/>
      <c r="F25" s="392">
        <f>SUM(F26:H28)</f>
        <v>104680</v>
      </c>
      <c r="G25" s="433"/>
      <c r="H25" s="433"/>
    </row>
    <row r="26" spans="2:17" s="86" customFormat="1" ht="15.5" x14ac:dyDescent="0.35">
      <c r="B26" s="283" t="s">
        <v>98</v>
      </c>
      <c r="C26" s="283"/>
      <c r="D26" s="283"/>
      <c r="E26" s="283"/>
      <c r="F26" s="391">
        <f>M44</f>
        <v>104680</v>
      </c>
      <c r="G26" s="435"/>
      <c r="H26" s="435"/>
    </row>
    <row r="27" spans="2:17" s="86" customFormat="1" ht="15.5" x14ac:dyDescent="0.35">
      <c r="B27" s="283" t="s">
        <v>99</v>
      </c>
      <c r="C27" s="283"/>
      <c r="D27" s="283"/>
      <c r="E27" s="283"/>
      <c r="F27" s="436">
        <v>0</v>
      </c>
      <c r="G27" s="436"/>
      <c r="H27" s="436"/>
    </row>
    <row r="28" spans="2:17" s="86" customFormat="1" ht="15.5" x14ac:dyDescent="0.35">
      <c r="B28" s="283" t="s">
        <v>100</v>
      </c>
      <c r="C28" s="283"/>
      <c r="D28" s="283"/>
      <c r="E28" s="283"/>
      <c r="F28" s="436">
        <v>0</v>
      </c>
      <c r="G28" s="436"/>
      <c r="H28" s="436"/>
    </row>
    <row r="29" spans="2:17" s="86" customFormat="1" ht="15.5" x14ac:dyDescent="0.35">
      <c r="B29" s="432" t="s">
        <v>101</v>
      </c>
      <c r="C29" s="432"/>
      <c r="D29" s="432"/>
      <c r="E29" s="432"/>
      <c r="F29" s="392">
        <f>SUM(F16,F25)</f>
        <v>697600</v>
      </c>
      <c r="G29" s="433"/>
      <c r="H29" s="433"/>
    </row>
    <row r="31" spans="2:17" s="86" customFormat="1" ht="15.5" x14ac:dyDescent="0.35">
      <c r="B31" s="434" t="s">
        <v>333</v>
      </c>
      <c r="C31" s="434"/>
      <c r="D31" s="434"/>
      <c r="E31" s="434"/>
      <c r="F31" s="434"/>
      <c r="G31" s="434"/>
      <c r="H31" s="434"/>
    </row>
    <row r="32" spans="2:17" s="86" customFormat="1" ht="15" x14ac:dyDescent="0.35">
      <c r="B32" s="412" t="s">
        <v>102</v>
      </c>
      <c r="C32" s="412" t="s">
        <v>103</v>
      </c>
      <c r="D32" s="412" t="s">
        <v>104</v>
      </c>
      <c r="E32" s="412" t="s">
        <v>105</v>
      </c>
      <c r="F32" s="412" t="s">
        <v>106</v>
      </c>
      <c r="G32" s="412" t="s">
        <v>107</v>
      </c>
      <c r="H32" s="412" t="s">
        <v>108</v>
      </c>
      <c r="I32" s="412" t="s">
        <v>109</v>
      </c>
      <c r="J32" s="412"/>
      <c r="K32" s="412"/>
      <c r="L32" s="412"/>
      <c r="M32" s="412"/>
      <c r="N32" s="412" t="s">
        <v>5</v>
      </c>
      <c r="O32" s="412"/>
      <c r="P32" s="412" t="s">
        <v>110</v>
      </c>
      <c r="Q32" s="412" t="s">
        <v>111</v>
      </c>
    </row>
    <row r="33" spans="2:21" s="86" customFormat="1" ht="15" x14ac:dyDescent="0.35">
      <c r="B33" s="412"/>
      <c r="C33" s="412"/>
      <c r="D33" s="412"/>
      <c r="E33" s="412"/>
      <c r="F33" s="412"/>
      <c r="G33" s="412"/>
      <c r="H33" s="412"/>
      <c r="I33" s="412" t="s">
        <v>55</v>
      </c>
      <c r="J33" s="412" t="s">
        <v>112</v>
      </c>
      <c r="K33" s="412"/>
      <c r="L33" s="412"/>
      <c r="M33" s="412" t="s">
        <v>113</v>
      </c>
      <c r="N33" s="412" t="s">
        <v>114</v>
      </c>
      <c r="O33" s="412" t="s">
        <v>115</v>
      </c>
      <c r="P33" s="412"/>
      <c r="Q33" s="412"/>
    </row>
    <row r="34" spans="2:21" s="86" customFormat="1" ht="90" x14ac:dyDescent="0.35">
      <c r="B34" s="412"/>
      <c r="C34" s="412"/>
      <c r="D34" s="412"/>
      <c r="E34" s="412"/>
      <c r="F34" s="412"/>
      <c r="G34" s="412"/>
      <c r="H34" s="412"/>
      <c r="I34" s="412"/>
      <c r="J34" s="124" t="s">
        <v>116</v>
      </c>
      <c r="K34" s="124" t="s">
        <v>117</v>
      </c>
      <c r="L34" s="124" t="s">
        <v>118</v>
      </c>
      <c r="M34" s="412"/>
      <c r="N34" s="412"/>
      <c r="O34" s="412"/>
      <c r="P34" s="412"/>
      <c r="Q34" s="412"/>
    </row>
    <row r="35" spans="2:21" s="86" customFormat="1" ht="15.5" x14ac:dyDescent="0.35">
      <c r="B35" s="125">
        <v>1</v>
      </c>
      <c r="C35" s="125">
        <v>2</v>
      </c>
      <c r="D35" s="125">
        <v>3</v>
      </c>
      <c r="E35" s="125">
        <v>4</v>
      </c>
      <c r="F35" s="125">
        <v>5</v>
      </c>
      <c r="G35" s="125">
        <v>6</v>
      </c>
      <c r="H35" s="125">
        <v>7</v>
      </c>
      <c r="I35" s="125">
        <v>8</v>
      </c>
      <c r="J35" s="125">
        <v>9</v>
      </c>
      <c r="K35" s="125">
        <v>10</v>
      </c>
      <c r="L35" s="125">
        <v>11</v>
      </c>
      <c r="M35" s="125">
        <v>12</v>
      </c>
      <c r="N35" s="125">
        <v>13</v>
      </c>
      <c r="O35" s="125">
        <v>14</v>
      </c>
      <c r="P35" s="125">
        <v>15</v>
      </c>
      <c r="Q35" s="125">
        <v>16</v>
      </c>
    </row>
    <row r="36" spans="2:21" s="139" customFormat="1" ht="25.15" customHeight="1" x14ac:dyDescent="0.35">
      <c r="B36" s="415" t="s">
        <v>324</v>
      </c>
      <c r="C36" s="430" t="s">
        <v>119</v>
      </c>
      <c r="D36" s="415" t="s">
        <v>245</v>
      </c>
      <c r="E36" s="415" t="s">
        <v>325</v>
      </c>
      <c r="F36" s="430" t="s">
        <v>120</v>
      </c>
      <c r="G36" s="415" t="s">
        <v>247</v>
      </c>
      <c r="H36" s="430" t="s">
        <v>121</v>
      </c>
      <c r="I36" s="429">
        <f>I44</f>
        <v>697600</v>
      </c>
      <c r="J36" s="431">
        <f>J44</f>
        <v>0</v>
      </c>
      <c r="K36" s="429">
        <f>K44</f>
        <v>0</v>
      </c>
      <c r="L36" s="429">
        <f>L44</f>
        <v>592920</v>
      </c>
      <c r="M36" s="429">
        <f>M44</f>
        <v>104680</v>
      </c>
      <c r="N36" s="415" t="s">
        <v>596</v>
      </c>
      <c r="O36" s="60">
        <f>O40</f>
        <v>1</v>
      </c>
      <c r="P36" s="338" t="s">
        <v>326</v>
      </c>
      <c r="Q36" s="341" t="s">
        <v>327</v>
      </c>
    </row>
    <row r="37" spans="2:21" s="139" customFormat="1" ht="25.15" customHeight="1" x14ac:dyDescent="0.35">
      <c r="B37" s="415"/>
      <c r="C37" s="430"/>
      <c r="D37" s="415"/>
      <c r="E37" s="415"/>
      <c r="F37" s="430"/>
      <c r="G37" s="415"/>
      <c r="H37" s="430"/>
      <c r="I37" s="429"/>
      <c r="J37" s="431"/>
      <c r="K37" s="429"/>
      <c r="L37" s="429"/>
      <c r="M37" s="429"/>
      <c r="N37" s="415"/>
      <c r="O37" s="52" t="str">
        <f>O41</f>
        <v>(2029)</v>
      </c>
      <c r="P37" s="339"/>
      <c r="Q37" s="342"/>
    </row>
    <row r="38" spans="2:21" s="139" customFormat="1" ht="25.15" customHeight="1" x14ac:dyDescent="0.35">
      <c r="B38" s="415"/>
      <c r="C38" s="430"/>
      <c r="D38" s="415"/>
      <c r="E38" s="415"/>
      <c r="F38" s="430"/>
      <c r="G38" s="415"/>
      <c r="H38" s="430"/>
      <c r="I38" s="429"/>
      <c r="J38" s="431"/>
      <c r="K38" s="429"/>
      <c r="L38" s="429"/>
      <c r="M38" s="429"/>
      <c r="N38" s="415" t="s">
        <v>597</v>
      </c>
      <c r="O38" s="140">
        <f>O42</f>
        <v>1.647</v>
      </c>
      <c r="P38" s="339"/>
      <c r="Q38" s="342"/>
    </row>
    <row r="39" spans="2:21" s="139" customFormat="1" ht="25.15" customHeight="1" x14ac:dyDescent="0.35">
      <c r="B39" s="415"/>
      <c r="C39" s="430"/>
      <c r="D39" s="415"/>
      <c r="E39" s="415"/>
      <c r="F39" s="430"/>
      <c r="G39" s="415"/>
      <c r="H39" s="430"/>
      <c r="I39" s="429"/>
      <c r="J39" s="431"/>
      <c r="K39" s="429"/>
      <c r="L39" s="429"/>
      <c r="M39" s="429"/>
      <c r="N39" s="415"/>
      <c r="O39" s="52" t="str">
        <f>O43</f>
        <v>(2029)</v>
      </c>
      <c r="P39" s="340"/>
      <c r="Q39" s="343"/>
    </row>
    <row r="40" spans="2:21" s="86" customFormat="1" ht="28.15" customHeight="1" x14ac:dyDescent="0.35">
      <c r="B40" s="245" t="s">
        <v>328</v>
      </c>
      <c r="C40" s="242"/>
      <c r="D40" s="245" t="s">
        <v>254</v>
      </c>
      <c r="E40" s="248" t="s">
        <v>325</v>
      </c>
      <c r="F40" s="242"/>
      <c r="G40" s="245"/>
      <c r="H40" s="242"/>
      <c r="I40" s="417">
        <f>SUM(J40:M43)</f>
        <v>697600</v>
      </c>
      <c r="J40" s="420">
        <v>0</v>
      </c>
      <c r="K40" s="423">
        <v>0</v>
      </c>
      <c r="L40" s="423">
        <v>592920</v>
      </c>
      <c r="M40" s="423">
        <v>104680</v>
      </c>
      <c r="N40" s="267" t="s">
        <v>596</v>
      </c>
      <c r="O40" s="24">
        <v>1</v>
      </c>
      <c r="P40" s="426" t="s">
        <v>326</v>
      </c>
      <c r="Q40" s="328" t="s">
        <v>327</v>
      </c>
    </row>
    <row r="41" spans="2:21" s="86" customFormat="1" ht="28.15" customHeight="1" x14ac:dyDescent="0.35">
      <c r="B41" s="246"/>
      <c r="C41" s="243"/>
      <c r="D41" s="246"/>
      <c r="E41" s="249"/>
      <c r="F41" s="243"/>
      <c r="G41" s="246"/>
      <c r="H41" s="243"/>
      <c r="I41" s="418"/>
      <c r="J41" s="421"/>
      <c r="K41" s="424"/>
      <c r="L41" s="424"/>
      <c r="M41" s="424"/>
      <c r="N41" s="267"/>
      <c r="O41" s="12" t="s">
        <v>26</v>
      </c>
      <c r="P41" s="427"/>
      <c r="Q41" s="329"/>
      <c r="U41" s="141"/>
    </row>
    <row r="42" spans="2:21" s="86" customFormat="1" ht="28.15" customHeight="1" x14ac:dyDescent="0.35">
      <c r="B42" s="246"/>
      <c r="C42" s="243"/>
      <c r="D42" s="246"/>
      <c r="E42" s="249"/>
      <c r="F42" s="243"/>
      <c r="G42" s="246"/>
      <c r="H42" s="243"/>
      <c r="I42" s="418"/>
      <c r="J42" s="421"/>
      <c r="K42" s="424"/>
      <c r="L42" s="424"/>
      <c r="M42" s="424"/>
      <c r="N42" s="267" t="s">
        <v>597</v>
      </c>
      <c r="O42" s="24">
        <v>1.647</v>
      </c>
      <c r="P42" s="427"/>
      <c r="Q42" s="329"/>
    </row>
    <row r="43" spans="2:21" s="86" customFormat="1" ht="28.15" customHeight="1" x14ac:dyDescent="0.35">
      <c r="B43" s="247"/>
      <c r="C43" s="244"/>
      <c r="D43" s="247"/>
      <c r="E43" s="250"/>
      <c r="F43" s="244"/>
      <c r="G43" s="247"/>
      <c r="H43" s="244"/>
      <c r="I43" s="419"/>
      <c r="J43" s="422"/>
      <c r="K43" s="425"/>
      <c r="L43" s="425"/>
      <c r="M43" s="425"/>
      <c r="N43" s="267"/>
      <c r="O43" s="12" t="s">
        <v>26</v>
      </c>
      <c r="P43" s="428"/>
      <c r="Q43" s="337"/>
    </row>
    <row r="44" spans="2:21" s="139" customFormat="1" ht="15.65" customHeight="1" x14ac:dyDescent="0.35">
      <c r="B44" s="371" t="s">
        <v>125</v>
      </c>
      <c r="C44" s="371"/>
      <c r="D44" s="371"/>
      <c r="E44" s="371"/>
      <c r="F44" s="371"/>
      <c r="G44" s="371"/>
      <c r="H44" s="371"/>
      <c r="I44" s="54">
        <f>I40</f>
        <v>697600</v>
      </c>
      <c r="J44" s="142">
        <f>J40</f>
        <v>0</v>
      </c>
      <c r="K44" s="143">
        <f>K40</f>
        <v>0</v>
      </c>
      <c r="L44" s="143">
        <f>L40</f>
        <v>592920</v>
      </c>
      <c r="M44" s="143">
        <f>M40</f>
        <v>104680</v>
      </c>
      <c r="N44" s="416"/>
      <c r="O44" s="416"/>
      <c r="P44" s="416"/>
      <c r="Q44" s="416"/>
    </row>
    <row r="45" spans="2:21" ht="15.5" x14ac:dyDescent="0.35">
      <c r="B45" s="113"/>
      <c r="C45" s="114"/>
      <c r="D45" s="113"/>
      <c r="E45" s="114"/>
      <c r="F45" s="114"/>
      <c r="G45" s="113"/>
      <c r="H45" s="114"/>
      <c r="I45" s="115"/>
      <c r="J45" s="114"/>
      <c r="K45" s="116"/>
      <c r="L45" s="116"/>
      <c r="M45" s="116"/>
      <c r="N45" s="113"/>
      <c r="O45" s="117"/>
      <c r="P45" s="113"/>
      <c r="Q45" s="113"/>
    </row>
    <row r="46" spans="2:21" s="86" customFormat="1" ht="15.5" x14ac:dyDescent="0.35">
      <c r="B46" s="126" t="s">
        <v>329</v>
      </c>
      <c r="C46" s="126"/>
      <c r="D46" s="126"/>
      <c r="E46" s="126"/>
      <c r="N46" s="144"/>
      <c r="O46" s="145"/>
      <c r="P46" s="146"/>
      <c r="Q46" s="144"/>
    </row>
    <row r="47" spans="2:21" s="86" customFormat="1" ht="15.65" customHeight="1" x14ac:dyDescent="0.35">
      <c r="B47" s="123" t="s">
        <v>2</v>
      </c>
      <c r="C47" s="412" t="s">
        <v>126</v>
      </c>
      <c r="D47" s="412"/>
      <c r="E47" s="412"/>
      <c r="F47" s="413" t="s">
        <v>127</v>
      </c>
      <c r="G47" s="413"/>
      <c r="H47" s="413"/>
      <c r="I47" s="413"/>
      <c r="J47" s="412" t="s">
        <v>128</v>
      </c>
      <c r="K47" s="413"/>
      <c r="L47" s="413"/>
      <c r="M47" s="413"/>
      <c r="N47" s="144"/>
      <c r="O47" s="147"/>
      <c r="P47" s="146"/>
      <c r="Q47" s="144"/>
    </row>
    <row r="48" spans="2:21" s="86" customFormat="1" ht="15.5" x14ac:dyDescent="0.35">
      <c r="B48" s="125">
        <v>1</v>
      </c>
      <c r="C48" s="405">
        <v>2</v>
      </c>
      <c r="D48" s="405"/>
      <c r="E48" s="405"/>
      <c r="F48" s="405">
        <v>3</v>
      </c>
      <c r="G48" s="405"/>
      <c r="H48" s="405"/>
      <c r="I48" s="405"/>
      <c r="J48" s="405">
        <v>4</v>
      </c>
      <c r="K48" s="405"/>
      <c r="L48" s="405"/>
      <c r="M48" s="405"/>
      <c r="N48" s="144"/>
      <c r="O48" s="145"/>
      <c r="P48" s="146"/>
      <c r="Q48" s="144"/>
    </row>
    <row r="49" spans="2:17" s="86" customFormat="1" ht="23.15" customHeight="1" x14ac:dyDescent="0.35">
      <c r="B49" s="127" t="s">
        <v>16</v>
      </c>
      <c r="C49" s="414" t="s">
        <v>320</v>
      </c>
      <c r="D49" s="414"/>
      <c r="E49" s="414"/>
      <c r="F49" s="411" t="s">
        <v>16</v>
      </c>
      <c r="G49" s="411"/>
      <c r="H49" s="411"/>
      <c r="I49" s="411"/>
      <c r="J49" s="411" t="s">
        <v>16</v>
      </c>
      <c r="K49" s="411"/>
      <c r="L49" s="411"/>
      <c r="M49" s="411"/>
      <c r="N49" s="144"/>
      <c r="O49" s="147"/>
      <c r="P49" s="146"/>
      <c r="Q49" s="144"/>
    </row>
    <row r="50" spans="2:17" s="86" customFormat="1" ht="15.5" x14ac:dyDescent="0.35">
      <c r="N50" s="144"/>
      <c r="O50" s="145"/>
      <c r="P50" s="146"/>
      <c r="Q50" s="144"/>
    </row>
    <row r="51" spans="2:17" s="86" customFormat="1" ht="15.5" x14ac:dyDescent="0.35">
      <c r="B51" s="126" t="s">
        <v>330</v>
      </c>
      <c r="C51" s="126"/>
      <c r="D51" s="126"/>
      <c r="E51" s="126"/>
      <c r="F51" s="126"/>
      <c r="N51" s="144"/>
      <c r="O51" s="147"/>
      <c r="P51" s="146"/>
      <c r="Q51" s="144"/>
    </row>
    <row r="52" spans="2:17" s="86" customFormat="1" ht="15.65" customHeight="1" x14ac:dyDescent="0.35">
      <c r="B52" s="123" t="s">
        <v>2</v>
      </c>
      <c r="C52" s="413" t="s">
        <v>129</v>
      </c>
      <c r="D52" s="413"/>
      <c r="E52" s="413"/>
      <c r="F52" s="413" t="s">
        <v>127</v>
      </c>
      <c r="G52" s="413"/>
      <c r="H52" s="413"/>
      <c r="I52" s="413"/>
      <c r="J52" s="412" t="s">
        <v>130</v>
      </c>
      <c r="K52" s="413"/>
      <c r="L52" s="413"/>
      <c r="M52" s="413"/>
      <c r="N52" s="144"/>
      <c r="O52" s="145"/>
      <c r="P52" s="146"/>
      <c r="Q52" s="144"/>
    </row>
    <row r="53" spans="2:17" s="86" customFormat="1" ht="15.5" x14ac:dyDescent="0.35">
      <c r="B53" s="125">
        <v>1</v>
      </c>
      <c r="C53" s="405">
        <v>2</v>
      </c>
      <c r="D53" s="405"/>
      <c r="E53" s="405"/>
      <c r="F53" s="405">
        <v>3</v>
      </c>
      <c r="G53" s="405"/>
      <c r="H53" s="405"/>
      <c r="I53" s="405"/>
      <c r="J53" s="405">
        <v>4</v>
      </c>
      <c r="K53" s="405"/>
      <c r="L53" s="405"/>
      <c r="M53" s="405"/>
      <c r="N53" s="144"/>
      <c r="O53" s="147"/>
      <c r="P53" s="146"/>
      <c r="Q53" s="144"/>
    </row>
    <row r="54" spans="2:17" s="86" customFormat="1" ht="54" customHeight="1" x14ac:dyDescent="0.35">
      <c r="B54" s="127" t="s">
        <v>16</v>
      </c>
      <c r="C54" s="266" t="s">
        <v>319</v>
      </c>
      <c r="D54" s="266"/>
      <c r="E54" s="266"/>
      <c r="F54" s="411" t="s">
        <v>16</v>
      </c>
      <c r="G54" s="411"/>
      <c r="H54" s="411"/>
      <c r="I54" s="411"/>
      <c r="J54" s="411" t="s">
        <v>16</v>
      </c>
      <c r="K54" s="411"/>
      <c r="L54" s="411"/>
      <c r="M54" s="411"/>
      <c r="N54" s="144"/>
      <c r="O54" s="148"/>
      <c r="P54" s="146"/>
      <c r="Q54" s="144"/>
    </row>
    <row r="55" spans="2:17" s="86" customFormat="1" ht="15.5" x14ac:dyDescent="0.35">
      <c r="N55" s="144"/>
      <c r="O55" s="147"/>
      <c r="P55" s="146"/>
      <c r="Q55" s="144"/>
    </row>
    <row r="56" spans="2:17" s="86" customFormat="1" ht="15" x14ac:dyDescent="0.35">
      <c r="B56" s="126" t="s">
        <v>312</v>
      </c>
      <c r="C56" s="126"/>
      <c r="D56" s="126"/>
    </row>
    <row r="57" spans="2:17" s="86" customFormat="1" ht="15" x14ac:dyDescent="0.35">
      <c r="B57" s="123" t="s">
        <v>2</v>
      </c>
      <c r="C57" s="412" t="s">
        <v>131</v>
      </c>
      <c r="D57" s="412"/>
      <c r="E57" s="412"/>
      <c r="F57" s="408" t="s">
        <v>132</v>
      </c>
      <c r="G57" s="409"/>
      <c r="H57" s="409"/>
      <c r="I57" s="409"/>
      <c r="J57" s="409"/>
      <c r="K57" s="409"/>
      <c r="L57" s="409"/>
      <c r="M57" s="410"/>
    </row>
    <row r="58" spans="2:17" s="86" customFormat="1" ht="15.5" x14ac:dyDescent="0.35">
      <c r="B58" s="125">
        <v>1</v>
      </c>
      <c r="C58" s="405">
        <v>2</v>
      </c>
      <c r="D58" s="405"/>
      <c r="E58" s="405"/>
      <c r="F58" s="399">
        <v>3</v>
      </c>
      <c r="G58" s="400"/>
      <c r="H58" s="400"/>
      <c r="I58" s="400"/>
      <c r="J58" s="400"/>
      <c r="K58" s="400"/>
      <c r="L58" s="400"/>
      <c r="M58" s="401"/>
    </row>
    <row r="59" spans="2:17" s="86" customFormat="1" ht="80.150000000000006" customHeight="1" x14ac:dyDescent="0.35">
      <c r="B59" s="127" t="s">
        <v>16</v>
      </c>
      <c r="C59" s="267" t="s">
        <v>331</v>
      </c>
      <c r="D59" s="267"/>
      <c r="E59" s="267"/>
      <c r="F59" s="275" t="s">
        <v>332</v>
      </c>
      <c r="G59" s="406"/>
      <c r="H59" s="406"/>
      <c r="I59" s="406"/>
      <c r="J59" s="406"/>
      <c r="K59" s="406"/>
      <c r="L59" s="406"/>
      <c r="M59" s="407"/>
    </row>
    <row r="60" spans="2:17" s="86" customFormat="1" x14ac:dyDescent="0.35"/>
    <row r="61" spans="2:17" s="86" customFormat="1" ht="15" x14ac:dyDescent="0.35">
      <c r="B61" s="126" t="s">
        <v>313</v>
      </c>
      <c r="C61" s="126"/>
      <c r="D61" s="126"/>
      <c r="E61" s="126"/>
      <c r="F61" s="126"/>
      <c r="G61" s="126"/>
    </row>
    <row r="62" spans="2:17" s="86" customFormat="1" ht="15" x14ac:dyDescent="0.35">
      <c r="B62" s="123" t="s">
        <v>2</v>
      </c>
      <c r="C62" s="408" t="s">
        <v>133</v>
      </c>
      <c r="D62" s="409"/>
      <c r="E62" s="409"/>
      <c r="F62" s="409"/>
      <c r="G62" s="409"/>
      <c r="H62" s="409"/>
      <c r="I62" s="409"/>
      <c r="J62" s="409"/>
      <c r="K62" s="409"/>
      <c r="L62" s="409"/>
      <c r="M62" s="410"/>
    </row>
    <row r="63" spans="2:17" s="86" customFormat="1" ht="15.5" x14ac:dyDescent="0.35">
      <c r="B63" s="125">
        <v>1</v>
      </c>
      <c r="C63" s="399">
        <v>2</v>
      </c>
      <c r="D63" s="400"/>
      <c r="E63" s="400"/>
      <c r="F63" s="400"/>
      <c r="G63" s="400"/>
      <c r="H63" s="400"/>
      <c r="I63" s="400"/>
      <c r="J63" s="400"/>
      <c r="K63" s="400"/>
      <c r="L63" s="400"/>
      <c r="M63" s="401"/>
    </row>
    <row r="64" spans="2:17" s="86" customFormat="1" ht="15.5" x14ac:dyDescent="0.35">
      <c r="B64" s="127" t="s">
        <v>16</v>
      </c>
      <c r="C64" s="402" t="s">
        <v>314</v>
      </c>
      <c r="D64" s="403"/>
      <c r="E64" s="403"/>
      <c r="F64" s="403"/>
      <c r="G64" s="403"/>
      <c r="H64" s="403"/>
      <c r="I64" s="403"/>
      <c r="J64" s="403"/>
      <c r="K64" s="403"/>
      <c r="L64" s="403"/>
      <c r="M64" s="404"/>
    </row>
    <row r="68" spans="4:4" x14ac:dyDescent="0.35">
      <c r="D68" s="121"/>
    </row>
  </sheetData>
  <mergeCells count="129">
    <mergeCell ref="B2:Q2"/>
    <mergeCell ref="B6:B7"/>
    <mergeCell ref="C6:D7"/>
    <mergeCell ref="E6:G7"/>
    <mergeCell ref="H6:J7"/>
    <mergeCell ref="K6:N6"/>
    <mergeCell ref="K7:M7"/>
    <mergeCell ref="G3:H3"/>
    <mergeCell ref="B14:E14"/>
    <mergeCell ref="F14:H14"/>
    <mergeCell ref="B15:E15"/>
    <mergeCell ref="F15:H15"/>
    <mergeCell ref="B16:E16"/>
    <mergeCell ref="F16:H16"/>
    <mergeCell ref="K10:M10"/>
    <mergeCell ref="C8:D8"/>
    <mergeCell ref="E8:G8"/>
    <mergeCell ref="H8:J8"/>
    <mergeCell ref="K8:M8"/>
    <mergeCell ref="B9:B10"/>
    <mergeCell ref="C9:D10"/>
    <mergeCell ref="E9:G10"/>
    <mergeCell ref="H9:J9"/>
    <mergeCell ref="K9:M9"/>
    <mergeCell ref="H10:J10"/>
    <mergeCell ref="B20:E20"/>
    <mergeCell ref="F20:H20"/>
    <mergeCell ref="B21:E21"/>
    <mergeCell ref="F21:H21"/>
    <mergeCell ref="B22:E22"/>
    <mergeCell ref="F22:H22"/>
    <mergeCell ref="B17:E17"/>
    <mergeCell ref="F17:H17"/>
    <mergeCell ref="B18:E18"/>
    <mergeCell ref="F18:H18"/>
    <mergeCell ref="B19:E19"/>
    <mergeCell ref="F19:H19"/>
    <mergeCell ref="B26:E26"/>
    <mergeCell ref="F26:H26"/>
    <mergeCell ref="B27:E27"/>
    <mergeCell ref="F27:H27"/>
    <mergeCell ref="B28:E28"/>
    <mergeCell ref="F28:H28"/>
    <mergeCell ref="B23:E23"/>
    <mergeCell ref="F23:H23"/>
    <mergeCell ref="B24:E24"/>
    <mergeCell ref="F24:H24"/>
    <mergeCell ref="B25:E25"/>
    <mergeCell ref="F25:H25"/>
    <mergeCell ref="B29:E29"/>
    <mergeCell ref="F29:H29"/>
    <mergeCell ref="B31:H31"/>
    <mergeCell ref="B32:B34"/>
    <mergeCell ref="C32:C34"/>
    <mergeCell ref="D32:D34"/>
    <mergeCell ref="E32:E34"/>
    <mergeCell ref="F32:F34"/>
    <mergeCell ref="G32:G34"/>
    <mergeCell ref="H32:H34"/>
    <mergeCell ref="P36:P39"/>
    <mergeCell ref="Q36:Q39"/>
    <mergeCell ref="I32:M32"/>
    <mergeCell ref="N32:O32"/>
    <mergeCell ref="P32:P34"/>
    <mergeCell ref="Q32:Q34"/>
    <mergeCell ref="I33:I34"/>
    <mergeCell ref="J33:L33"/>
    <mergeCell ref="M33:M34"/>
    <mergeCell ref="N33:N34"/>
    <mergeCell ref="O33:O34"/>
    <mergeCell ref="M36:M39"/>
    <mergeCell ref="K36:K39"/>
    <mergeCell ref="B36:B39"/>
    <mergeCell ref="C36:C39"/>
    <mergeCell ref="D36:D39"/>
    <mergeCell ref="E36:E39"/>
    <mergeCell ref="F36:F39"/>
    <mergeCell ref="G36:G39"/>
    <mergeCell ref="H36:H39"/>
    <mergeCell ref="I36:I39"/>
    <mergeCell ref="J36:J39"/>
    <mergeCell ref="N40:N41"/>
    <mergeCell ref="N42:N43"/>
    <mergeCell ref="N36:N37"/>
    <mergeCell ref="B44:H44"/>
    <mergeCell ref="N44:Q44"/>
    <mergeCell ref="C47:E47"/>
    <mergeCell ref="F47:I47"/>
    <mergeCell ref="J47:M47"/>
    <mergeCell ref="F40:F43"/>
    <mergeCell ref="G40:G43"/>
    <mergeCell ref="H40:H43"/>
    <mergeCell ref="I40:I43"/>
    <mergeCell ref="J40:J43"/>
    <mergeCell ref="K40:K43"/>
    <mergeCell ref="Q40:Q43"/>
    <mergeCell ref="P40:P43"/>
    <mergeCell ref="L40:L43"/>
    <mergeCell ref="M40:M43"/>
    <mergeCell ref="B40:B43"/>
    <mergeCell ref="C40:C43"/>
    <mergeCell ref="D40:D43"/>
    <mergeCell ref="E40:E43"/>
    <mergeCell ref="N38:N39"/>
    <mergeCell ref="L36:L39"/>
    <mergeCell ref="C52:E52"/>
    <mergeCell ref="F52:I52"/>
    <mergeCell ref="J52:M52"/>
    <mergeCell ref="C53:E53"/>
    <mergeCell ref="F53:I53"/>
    <mergeCell ref="J53:M53"/>
    <mergeCell ref="C48:E48"/>
    <mergeCell ref="F48:I48"/>
    <mergeCell ref="J48:M48"/>
    <mergeCell ref="C49:E49"/>
    <mergeCell ref="F49:I49"/>
    <mergeCell ref="J49:M49"/>
    <mergeCell ref="C63:M63"/>
    <mergeCell ref="C64:M64"/>
    <mergeCell ref="C58:E58"/>
    <mergeCell ref="F58:M58"/>
    <mergeCell ref="C59:E59"/>
    <mergeCell ref="F59:M59"/>
    <mergeCell ref="C62:M62"/>
    <mergeCell ref="C54:E54"/>
    <mergeCell ref="F54:I54"/>
    <mergeCell ref="J54:M54"/>
    <mergeCell ref="C57:E57"/>
    <mergeCell ref="F57:M57"/>
  </mergeCells>
  <conditionalFormatting sqref="M40:M43">
    <cfRule type="cellIs" dxfId="62" priority="1" operator="lessThan">
      <formula>$I$40*0.15</formula>
    </cfRule>
  </conditionalFormatting>
  <pageMargins left="0.31496062992125984" right="0.11811023622047245" top="0.74803149606299213" bottom="0.15748031496062992" header="0.31496062992125984" footer="0.11811023622047245"/>
  <pageSetup paperSize="9" scale="51" fitToHeight="0" orientation="landscape" horizontalDpi="300" verticalDpi="300" r:id="rId1"/>
  <ignoredErrors>
    <ignoredError sqref="O41:O43" numberStoredAsText="1"/>
  </ignoredErrors>
  <extLst>
    <ext xmlns:x14="http://schemas.microsoft.com/office/spreadsheetml/2009/9/main" uri="{CCE6A557-97BC-4b89-ADB6-D9C93CAAB3DF}">
      <x14:dataValidations xmlns:xm="http://schemas.microsoft.com/office/excel/2006/main" count="1">
        <x14:dataValidation type="list" allowBlank="1" showInputMessage="1" showErrorMessage="1" xr:uid="{5A200AAB-3BEB-4E4D-AE37-2A554631BE18}">
          <x14:formula1>
            <xm:f>Rodikliai!$B$3:$B$4</xm:f>
          </x14:formula1>
          <xm:sqref>N36:N43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89F78-319F-4B07-8E94-20F8A80E9AB1}">
  <sheetPr>
    <pageSetUpPr fitToPage="1"/>
  </sheetPr>
  <dimension ref="A2:T244"/>
  <sheetViews>
    <sheetView zoomScale="60" zoomScaleNormal="60" workbookViewId="0">
      <selection activeCell="F29" sqref="F29:H29"/>
    </sheetView>
  </sheetViews>
  <sheetFormatPr defaultColWidth="8.7265625" defaultRowHeight="14.5" x14ac:dyDescent="0.35"/>
  <cols>
    <col min="1" max="1" width="8.7265625" style="15"/>
    <col min="2" max="2" width="17.54296875" style="15" customWidth="1"/>
    <col min="3" max="3" width="12.7265625" style="15" customWidth="1"/>
    <col min="4" max="4" width="19.54296875" style="15" customWidth="1"/>
    <col min="5" max="5" width="18.453125" style="15" customWidth="1"/>
    <col min="6" max="6" width="10.54296875" style="15" customWidth="1"/>
    <col min="7" max="7" width="19.26953125" style="15" customWidth="1"/>
    <col min="8" max="8" width="13.54296875" style="15" customWidth="1"/>
    <col min="9" max="9" width="15.54296875" style="15" customWidth="1"/>
    <col min="10" max="10" width="10.54296875" style="15" customWidth="1"/>
    <col min="11" max="11" width="14.54296875" style="15" customWidth="1"/>
    <col min="12" max="12" width="17.7265625" style="15" customWidth="1"/>
    <col min="13" max="13" width="16.26953125" style="15" customWidth="1"/>
    <col min="14" max="14" width="44.54296875" style="15" customWidth="1"/>
    <col min="15" max="15" width="12.453125" style="15" customWidth="1"/>
    <col min="16" max="17" width="14.453125" style="15" customWidth="1"/>
    <col min="18" max="19" width="8.7265625" style="15"/>
    <col min="20" max="20" width="27.453125" style="15" customWidth="1"/>
    <col min="21" max="16384" width="8.7265625" style="15"/>
  </cols>
  <sheetData>
    <row r="2" spans="2:17" ht="15.5" x14ac:dyDescent="0.35">
      <c r="B2" s="454" t="s">
        <v>334</v>
      </c>
      <c r="C2" s="454"/>
      <c r="D2" s="454"/>
      <c r="E2" s="454"/>
      <c r="F2" s="454"/>
      <c r="G2" s="454"/>
      <c r="H2" s="454"/>
      <c r="I2" s="454"/>
      <c r="J2" s="454"/>
      <c r="K2" s="454"/>
      <c r="L2" s="454"/>
      <c r="M2" s="454"/>
      <c r="N2" s="454"/>
      <c r="O2" s="454"/>
      <c r="P2" s="454"/>
      <c r="Q2" s="454"/>
    </row>
    <row r="3" spans="2:17" ht="15.5" x14ac:dyDescent="0.35">
      <c r="B3" s="86"/>
      <c r="C3" s="122"/>
      <c r="D3" s="122"/>
      <c r="E3" s="122"/>
      <c r="F3" s="122"/>
      <c r="G3" s="489" t="s">
        <v>212</v>
      </c>
      <c r="H3" s="489"/>
      <c r="I3" s="122" t="s">
        <v>474</v>
      </c>
      <c r="J3" s="122"/>
      <c r="K3" s="122"/>
      <c r="L3" s="122"/>
      <c r="M3" s="122"/>
      <c r="N3" s="122"/>
      <c r="O3" s="122"/>
      <c r="P3" s="122"/>
      <c r="Q3" s="122"/>
    </row>
    <row r="4" spans="2:17" ht="15.5" x14ac:dyDescent="0.35">
      <c r="B4" s="98"/>
      <c r="C4" s="98"/>
      <c r="D4" s="98"/>
      <c r="E4" s="98"/>
      <c r="F4" s="98"/>
      <c r="G4" s="98"/>
      <c r="H4" s="98"/>
      <c r="I4" s="98"/>
      <c r="J4" s="98"/>
      <c r="K4" s="98"/>
      <c r="L4" s="98"/>
      <c r="M4" s="98"/>
      <c r="N4" s="97"/>
      <c r="O4" s="98"/>
      <c r="P4" s="98"/>
      <c r="Q4" s="98"/>
    </row>
    <row r="5" spans="2:17" ht="15.5" x14ac:dyDescent="0.35">
      <c r="B5" s="487" t="s">
        <v>335</v>
      </c>
      <c r="C5" s="488"/>
      <c r="D5" s="488"/>
      <c r="E5" s="488"/>
      <c r="F5" s="488"/>
      <c r="G5" s="488"/>
      <c r="H5" s="488"/>
      <c r="I5" s="97"/>
      <c r="J5" s="97"/>
      <c r="K5" s="97"/>
      <c r="L5" s="97"/>
      <c r="M5" s="97"/>
      <c r="N5" s="97"/>
      <c r="O5" s="97"/>
      <c r="P5" s="97"/>
      <c r="Q5" s="97"/>
    </row>
    <row r="6" spans="2:17" ht="15" x14ac:dyDescent="0.35">
      <c r="B6" s="413" t="s">
        <v>2</v>
      </c>
      <c r="C6" s="413" t="s">
        <v>71</v>
      </c>
      <c r="D6" s="413"/>
      <c r="E6" s="412" t="s">
        <v>72</v>
      </c>
      <c r="F6" s="412"/>
      <c r="G6" s="412"/>
      <c r="H6" s="412" t="s">
        <v>73</v>
      </c>
      <c r="I6" s="412"/>
      <c r="J6" s="412"/>
      <c r="K6" s="413" t="s">
        <v>74</v>
      </c>
      <c r="L6" s="413"/>
      <c r="M6" s="413"/>
      <c r="N6" s="413"/>
    </row>
    <row r="7" spans="2:17" ht="30" x14ac:dyDescent="0.35">
      <c r="B7" s="413"/>
      <c r="C7" s="413"/>
      <c r="D7" s="413"/>
      <c r="E7" s="412"/>
      <c r="F7" s="412"/>
      <c r="G7" s="412"/>
      <c r="H7" s="412"/>
      <c r="I7" s="412"/>
      <c r="J7" s="412"/>
      <c r="K7" s="412" t="s">
        <v>75</v>
      </c>
      <c r="L7" s="412"/>
      <c r="M7" s="412"/>
      <c r="N7" s="154" t="s">
        <v>76</v>
      </c>
      <c r="O7" s="99"/>
      <c r="P7" s="99"/>
      <c r="Q7" s="99"/>
    </row>
    <row r="8" spans="2:17" ht="15.5" x14ac:dyDescent="0.35">
      <c r="B8" s="125">
        <v>1</v>
      </c>
      <c r="C8" s="405">
        <v>2</v>
      </c>
      <c r="D8" s="405"/>
      <c r="E8" s="405">
        <v>3</v>
      </c>
      <c r="F8" s="405"/>
      <c r="G8" s="405"/>
      <c r="H8" s="405">
        <v>4</v>
      </c>
      <c r="I8" s="405"/>
      <c r="J8" s="405"/>
      <c r="K8" s="405">
        <v>5</v>
      </c>
      <c r="L8" s="405"/>
      <c r="M8" s="405"/>
      <c r="N8" s="125">
        <v>6</v>
      </c>
    </row>
    <row r="9" spans="2:17" ht="15.5" x14ac:dyDescent="0.35">
      <c r="B9" s="441" t="s">
        <v>14</v>
      </c>
      <c r="C9" s="443" t="s">
        <v>148</v>
      </c>
      <c r="D9" s="444"/>
      <c r="E9" s="447" t="s">
        <v>42</v>
      </c>
      <c r="F9" s="448"/>
      <c r="G9" s="449"/>
      <c r="H9" s="453">
        <v>0</v>
      </c>
      <c r="I9" s="426"/>
      <c r="J9" s="426"/>
      <c r="K9" s="453">
        <v>0</v>
      </c>
      <c r="L9" s="426"/>
      <c r="M9" s="426"/>
      <c r="N9" s="16">
        <f>O40+O62+O173+O181+O189</f>
        <v>16841150</v>
      </c>
      <c r="Q9" s="120"/>
    </row>
    <row r="10" spans="2:17" ht="15.5" x14ac:dyDescent="0.35">
      <c r="B10" s="442"/>
      <c r="C10" s="445"/>
      <c r="D10" s="446"/>
      <c r="E10" s="450"/>
      <c r="F10" s="451"/>
      <c r="G10" s="452"/>
      <c r="H10" s="438" t="s">
        <v>21</v>
      </c>
      <c r="I10" s="439"/>
      <c r="J10" s="440"/>
      <c r="K10" s="438" t="s">
        <v>25</v>
      </c>
      <c r="L10" s="439"/>
      <c r="M10" s="440"/>
      <c r="N10" s="12" t="s">
        <v>26</v>
      </c>
    </row>
    <row r="11" spans="2:17" ht="15.5" x14ac:dyDescent="0.35">
      <c r="B11" s="441" t="s">
        <v>58</v>
      </c>
      <c r="C11" s="443" t="s">
        <v>147</v>
      </c>
      <c r="D11" s="444"/>
      <c r="E11" s="447" t="s">
        <v>339</v>
      </c>
      <c r="F11" s="448"/>
      <c r="G11" s="449"/>
      <c r="H11" s="453">
        <v>0</v>
      </c>
      <c r="I11" s="426"/>
      <c r="J11" s="426"/>
      <c r="K11" s="453">
        <v>0</v>
      </c>
      <c r="L11" s="486"/>
      <c r="M11" s="486"/>
      <c r="N11" s="128">
        <f>O42+O54</f>
        <v>291.00000000000006</v>
      </c>
    </row>
    <row r="12" spans="2:17" ht="15.5" x14ac:dyDescent="0.35">
      <c r="B12" s="442"/>
      <c r="C12" s="445"/>
      <c r="D12" s="446"/>
      <c r="E12" s="450"/>
      <c r="F12" s="451"/>
      <c r="G12" s="452"/>
      <c r="H12" s="438" t="s">
        <v>21</v>
      </c>
      <c r="I12" s="439"/>
      <c r="J12" s="440"/>
      <c r="K12" s="438" t="s">
        <v>25</v>
      </c>
      <c r="L12" s="439"/>
      <c r="M12" s="440"/>
      <c r="N12" s="12" t="s">
        <v>26</v>
      </c>
    </row>
    <row r="13" spans="2:17" ht="15.5" x14ac:dyDescent="0.35">
      <c r="B13" s="441" t="s">
        <v>59</v>
      </c>
      <c r="C13" s="443" t="s">
        <v>149</v>
      </c>
      <c r="D13" s="444"/>
      <c r="E13" s="447" t="s">
        <v>43</v>
      </c>
      <c r="F13" s="448"/>
      <c r="G13" s="449"/>
      <c r="H13" s="453">
        <v>0</v>
      </c>
      <c r="I13" s="426"/>
      <c r="J13" s="426"/>
      <c r="K13" s="453">
        <v>0</v>
      </c>
      <c r="L13" s="486"/>
      <c r="M13" s="486"/>
      <c r="N13" s="128">
        <f>O58</f>
        <v>1700</v>
      </c>
    </row>
    <row r="14" spans="2:17" ht="15.5" x14ac:dyDescent="0.35">
      <c r="B14" s="442"/>
      <c r="C14" s="445"/>
      <c r="D14" s="446"/>
      <c r="E14" s="450"/>
      <c r="F14" s="451"/>
      <c r="G14" s="452"/>
      <c r="H14" s="438" t="s">
        <v>21</v>
      </c>
      <c r="I14" s="439"/>
      <c r="J14" s="440"/>
      <c r="K14" s="438" t="s">
        <v>25</v>
      </c>
      <c r="L14" s="439"/>
      <c r="M14" s="440"/>
      <c r="N14" s="12" t="s">
        <v>122</v>
      </c>
    </row>
    <row r="17" spans="2:8" ht="15.5" x14ac:dyDescent="0.35">
      <c r="B17" s="434" t="s">
        <v>336</v>
      </c>
      <c r="C17" s="434"/>
      <c r="D17" s="434"/>
      <c r="E17" s="434"/>
      <c r="F17" s="434"/>
      <c r="G17" s="434"/>
      <c r="H17" s="86"/>
    </row>
    <row r="18" spans="2:8" ht="15.5" x14ac:dyDescent="0.35">
      <c r="B18" s="456" t="s">
        <v>86</v>
      </c>
      <c r="C18" s="456"/>
      <c r="D18" s="456"/>
      <c r="E18" s="456"/>
      <c r="F18" s="456" t="s">
        <v>87</v>
      </c>
      <c r="G18" s="456"/>
      <c r="H18" s="456"/>
    </row>
    <row r="19" spans="2:8" ht="15.5" x14ac:dyDescent="0.35">
      <c r="B19" s="437">
        <v>1</v>
      </c>
      <c r="C19" s="437"/>
      <c r="D19" s="437"/>
      <c r="E19" s="437"/>
      <c r="F19" s="437">
        <v>2</v>
      </c>
      <c r="G19" s="437"/>
      <c r="H19" s="437"/>
    </row>
    <row r="20" spans="2:8" ht="15.5" x14ac:dyDescent="0.35">
      <c r="B20" s="432" t="s">
        <v>88</v>
      </c>
      <c r="C20" s="432"/>
      <c r="D20" s="432"/>
      <c r="E20" s="432"/>
      <c r="F20" s="483">
        <f>SUM(F21,F23,F25,F27)</f>
        <v>42351305.789999999</v>
      </c>
      <c r="G20" s="484"/>
      <c r="H20" s="484"/>
    </row>
    <row r="21" spans="2:8" ht="15.5" x14ac:dyDescent="0.35">
      <c r="B21" s="432" t="s">
        <v>89</v>
      </c>
      <c r="C21" s="432"/>
      <c r="D21" s="432"/>
      <c r="E21" s="432"/>
      <c r="F21" s="482">
        <f>F22</f>
        <v>0</v>
      </c>
      <c r="G21" s="482"/>
      <c r="H21" s="482"/>
    </row>
    <row r="22" spans="2:8" ht="15.5" x14ac:dyDescent="0.35">
      <c r="B22" s="283" t="s">
        <v>90</v>
      </c>
      <c r="C22" s="283"/>
      <c r="D22" s="283"/>
      <c r="E22" s="283"/>
      <c r="F22" s="482">
        <f>J197</f>
        <v>0</v>
      </c>
      <c r="G22" s="485"/>
      <c r="H22" s="485"/>
    </row>
    <row r="23" spans="2:8" ht="33" customHeight="1" x14ac:dyDescent="0.35">
      <c r="B23" s="432" t="s">
        <v>91</v>
      </c>
      <c r="C23" s="432"/>
      <c r="D23" s="432"/>
      <c r="E23" s="432"/>
      <c r="F23" s="480">
        <f>F24</f>
        <v>0</v>
      </c>
      <c r="G23" s="485"/>
      <c r="H23" s="485"/>
    </row>
    <row r="24" spans="2:8" ht="15.5" x14ac:dyDescent="0.35">
      <c r="B24" s="283" t="s">
        <v>92</v>
      </c>
      <c r="C24" s="283"/>
      <c r="D24" s="283"/>
      <c r="E24" s="283"/>
      <c r="F24" s="480">
        <f>K197</f>
        <v>0</v>
      </c>
      <c r="G24" s="485"/>
      <c r="H24" s="485"/>
    </row>
    <row r="25" spans="2:8" ht="15.5" x14ac:dyDescent="0.35">
      <c r="B25" s="432" t="s">
        <v>93</v>
      </c>
      <c r="C25" s="432"/>
      <c r="D25" s="432"/>
      <c r="E25" s="432"/>
      <c r="F25" s="483">
        <f>F26</f>
        <v>42351305.789999999</v>
      </c>
      <c r="G25" s="484"/>
      <c r="H25" s="484"/>
    </row>
    <row r="26" spans="2:8" ht="15.5" x14ac:dyDescent="0.35">
      <c r="B26" s="283" t="s">
        <v>94</v>
      </c>
      <c r="C26" s="283"/>
      <c r="D26" s="283"/>
      <c r="E26" s="283"/>
      <c r="F26" s="480">
        <f>L197</f>
        <v>42351305.789999999</v>
      </c>
      <c r="G26" s="485"/>
      <c r="H26" s="485"/>
    </row>
    <row r="27" spans="2:8" ht="15.5" x14ac:dyDescent="0.35">
      <c r="B27" s="432" t="s">
        <v>95</v>
      </c>
      <c r="C27" s="432"/>
      <c r="D27" s="432"/>
      <c r="E27" s="432"/>
      <c r="F27" s="482">
        <f>F28</f>
        <v>0</v>
      </c>
      <c r="G27" s="482"/>
      <c r="H27" s="482"/>
    </row>
    <row r="28" spans="2:8" ht="15.5" x14ac:dyDescent="0.35">
      <c r="B28" s="283" t="s">
        <v>96</v>
      </c>
      <c r="C28" s="283"/>
      <c r="D28" s="283"/>
      <c r="E28" s="283"/>
      <c r="F28" s="482">
        <v>0</v>
      </c>
      <c r="G28" s="482"/>
      <c r="H28" s="482"/>
    </row>
    <row r="29" spans="2:8" ht="15.5" x14ac:dyDescent="0.35">
      <c r="B29" s="432" t="s">
        <v>97</v>
      </c>
      <c r="C29" s="432"/>
      <c r="D29" s="432"/>
      <c r="E29" s="432"/>
      <c r="F29" s="483">
        <f>M40+M54+M173+M181+M189</f>
        <v>7695097.5299999993</v>
      </c>
      <c r="G29" s="484"/>
      <c r="H29" s="484"/>
    </row>
    <row r="30" spans="2:8" ht="15.5" x14ac:dyDescent="0.35">
      <c r="B30" s="283" t="s">
        <v>98</v>
      </c>
      <c r="C30" s="283"/>
      <c r="D30" s="283"/>
      <c r="E30" s="283"/>
      <c r="F30" s="480">
        <f>F29-F31</f>
        <v>5499780.3499999996</v>
      </c>
      <c r="G30" s="485"/>
      <c r="H30" s="485"/>
    </row>
    <row r="31" spans="2:8" ht="15.5" x14ac:dyDescent="0.35">
      <c r="B31" s="283" t="s">
        <v>99</v>
      </c>
      <c r="C31" s="283"/>
      <c r="D31" s="283"/>
      <c r="E31" s="283"/>
      <c r="F31" s="480">
        <f>M185</f>
        <v>2195317.1800000002</v>
      </c>
      <c r="G31" s="480"/>
      <c r="H31" s="480"/>
    </row>
    <row r="32" spans="2:8" ht="15.5" x14ac:dyDescent="0.35">
      <c r="B32" s="283" t="s">
        <v>100</v>
      </c>
      <c r="C32" s="283"/>
      <c r="D32" s="283"/>
      <c r="E32" s="283"/>
      <c r="F32" s="482">
        <v>0</v>
      </c>
      <c r="G32" s="482"/>
      <c r="H32" s="482"/>
    </row>
    <row r="33" spans="2:20" ht="15.5" x14ac:dyDescent="0.35">
      <c r="B33" s="432" t="s">
        <v>101</v>
      </c>
      <c r="C33" s="432"/>
      <c r="D33" s="432"/>
      <c r="E33" s="432"/>
      <c r="F33" s="483">
        <f>I197</f>
        <v>50046403.32</v>
      </c>
      <c r="G33" s="484"/>
      <c r="H33" s="484"/>
    </row>
    <row r="35" spans="2:20" s="86" customFormat="1" ht="15.5" x14ac:dyDescent="0.35">
      <c r="B35" s="434" t="s">
        <v>333</v>
      </c>
      <c r="C35" s="434"/>
      <c r="D35" s="434"/>
      <c r="E35" s="434"/>
      <c r="F35" s="434"/>
      <c r="G35" s="434"/>
      <c r="H35" s="434"/>
    </row>
    <row r="36" spans="2:20" s="86" customFormat="1" ht="15" x14ac:dyDescent="0.35">
      <c r="B36" s="412" t="s">
        <v>102</v>
      </c>
      <c r="C36" s="412" t="s">
        <v>103</v>
      </c>
      <c r="D36" s="412" t="s">
        <v>104</v>
      </c>
      <c r="E36" s="412" t="s">
        <v>105</v>
      </c>
      <c r="F36" s="412" t="s">
        <v>106</v>
      </c>
      <c r="G36" s="412" t="s">
        <v>107</v>
      </c>
      <c r="H36" s="412" t="s">
        <v>108</v>
      </c>
      <c r="I36" s="412" t="s">
        <v>109</v>
      </c>
      <c r="J36" s="412"/>
      <c r="K36" s="412"/>
      <c r="L36" s="412"/>
      <c r="M36" s="412"/>
      <c r="N36" s="412" t="s">
        <v>5</v>
      </c>
      <c r="O36" s="412"/>
      <c r="P36" s="412" t="s">
        <v>110</v>
      </c>
      <c r="Q36" s="412" t="s">
        <v>111</v>
      </c>
    </row>
    <row r="37" spans="2:20" s="86" customFormat="1" ht="15" x14ac:dyDescent="0.35">
      <c r="B37" s="412"/>
      <c r="C37" s="412"/>
      <c r="D37" s="412"/>
      <c r="E37" s="412"/>
      <c r="F37" s="412"/>
      <c r="G37" s="412"/>
      <c r="H37" s="412"/>
      <c r="I37" s="412" t="s">
        <v>55</v>
      </c>
      <c r="J37" s="412" t="s">
        <v>112</v>
      </c>
      <c r="K37" s="412"/>
      <c r="L37" s="412"/>
      <c r="M37" s="412" t="s">
        <v>113</v>
      </c>
      <c r="N37" s="481" t="s">
        <v>114</v>
      </c>
      <c r="O37" s="412" t="s">
        <v>115</v>
      </c>
      <c r="P37" s="412"/>
      <c r="Q37" s="412"/>
    </row>
    <row r="38" spans="2:20" s="86" customFormat="1" ht="90" x14ac:dyDescent="0.35">
      <c r="B38" s="412"/>
      <c r="C38" s="412"/>
      <c r="D38" s="412"/>
      <c r="E38" s="412"/>
      <c r="F38" s="412"/>
      <c r="G38" s="412"/>
      <c r="H38" s="412"/>
      <c r="I38" s="412"/>
      <c r="J38" s="124" t="s">
        <v>116</v>
      </c>
      <c r="K38" s="124" t="s">
        <v>117</v>
      </c>
      <c r="L38" s="124" t="s">
        <v>118</v>
      </c>
      <c r="M38" s="412"/>
      <c r="N38" s="481"/>
      <c r="O38" s="412"/>
      <c r="P38" s="412"/>
      <c r="Q38" s="412"/>
    </row>
    <row r="39" spans="2:20" s="86" customFormat="1" ht="15.5" x14ac:dyDescent="0.35">
      <c r="B39" s="125">
        <v>1</v>
      </c>
      <c r="C39" s="125">
        <v>2</v>
      </c>
      <c r="D39" s="125">
        <v>3</v>
      </c>
      <c r="E39" s="125">
        <v>4</v>
      </c>
      <c r="F39" s="125">
        <v>5</v>
      </c>
      <c r="G39" s="125">
        <v>6</v>
      </c>
      <c r="H39" s="125">
        <v>7</v>
      </c>
      <c r="I39" s="125">
        <v>8</v>
      </c>
      <c r="J39" s="125">
        <v>9</v>
      </c>
      <c r="K39" s="125">
        <v>10</v>
      </c>
      <c r="L39" s="125">
        <v>11</v>
      </c>
      <c r="M39" s="125">
        <v>12</v>
      </c>
      <c r="N39" s="155">
        <v>13</v>
      </c>
      <c r="O39" s="125">
        <v>14</v>
      </c>
      <c r="P39" s="125">
        <v>15</v>
      </c>
      <c r="Q39" s="125">
        <v>16</v>
      </c>
    </row>
    <row r="40" spans="2:20" s="139" customFormat="1" ht="25.5" customHeight="1" x14ac:dyDescent="0.35">
      <c r="B40" s="334" t="s">
        <v>340</v>
      </c>
      <c r="C40" s="347" t="s">
        <v>119</v>
      </c>
      <c r="D40" s="334" t="s">
        <v>341</v>
      </c>
      <c r="E40" s="334" t="s">
        <v>342</v>
      </c>
      <c r="F40" s="347" t="s">
        <v>120</v>
      </c>
      <c r="G40" s="347" t="s">
        <v>247</v>
      </c>
      <c r="H40" s="347" t="s">
        <v>121</v>
      </c>
      <c r="I40" s="344">
        <f>I46+I50</f>
        <v>6235436</v>
      </c>
      <c r="J40" s="344">
        <f t="shared" ref="J40:M40" si="0">J46+J50</f>
        <v>0</v>
      </c>
      <c r="K40" s="344">
        <f t="shared" si="0"/>
        <v>0</v>
      </c>
      <c r="L40" s="344">
        <f t="shared" si="0"/>
        <v>5300120</v>
      </c>
      <c r="M40" s="344">
        <f t="shared" si="0"/>
        <v>935316</v>
      </c>
      <c r="N40" s="463" t="s">
        <v>278</v>
      </c>
      <c r="O40" s="151">
        <f>O50</f>
        <v>200</v>
      </c>
      <c r="P40" s="338" t="s">
        <v>343</v>
      </c>
      <c r="Q40" s="341" t="s">
        <v>327</v>
      </c>
    </row>
    <row r="41" spans="2:20" s="139" customFormat="1" ht="25.5" customHeight="1" x14ac:dyDescent="0.35">
      <c r="B41" s="336"/>
      <c r="C41" s="348"/>
      <c r="D41" s="336"/>
      <c r="E41" s="336"/>
      <c r="F41" s="348"/>
      <c r="G41" s="348"/>
      <c r="H41" s="348"/>
      <c r="I41" s="345"/>
      <c r="J41" s="345"/>
      <c r="K41" s="345"/>
      <c r="L41" s="345"/>
      <c r="M41" s="345"/>
      <c r="N41" s="463"/>
      <c r="O41" s="52" t="s">
        <v>26</v>
      </c>
      <c r="P41" s="339"/>
      <c r="Q41" s="342"/>
      <c r="S41" s="150"/>
    </row>
    <row r="42" spans="2:20" s="139" customFormat="1" ht="25.5" customHeight="1" x14ac:dyDescent="0.35">
      <c r="B42" s="336"/>
      <c r="C42" s="348"/>
      <c r="D42" s="336"/>
      <c r="E42" s="336"/>
      <c r="F42" s="348"/>
      <c r="G42" s="348"/>
      <c r="H42" s="348"/>
      <c r="I42" s="345"/>
      <c r="J42" s="345"/>
      <c r="K42" s="345"/>
      <c r="L42" s="345"/>
      <c r="M42" s="345"/>
      <c r="N42" s="463" t="s">
        <v>279</v>
      </c>
      <c r="O42" s="151">
        <f>O46</f>
        <v>22.5</v>
      </c>
      <c r="P42" s="339"/>
      <c r="Q42" s="342"/>
      <c r="S42" s="150"/>
    </row>
    <row r="43" spans="2:20" s="139" customFormat="1" ht="25.5" customHeight="1" x14ac:dyDescent="0.35">
      <c r="B43" s="336"/>
      <c r="C43" s="348"/>
      <c r="D43" s="336"/>
      <c r="E43" s="336"/>
      <c r="F43" s="348"/>
      <c r="G43" s="348"/>
      <c r="H43" s="348"/>
      <c r="I43" s="345"/>
      <c r="J43" s="345"/>
      <c r="K43" s="345"/>
      <c r="L43" s="345"/>
      <c r="M43" s="345"/>
      <c r="N43" s="463"/>
      <c r="O43" s="52" t="s">
        <v>26</v>
      </c>
      <c r="P43" s="339"/>
      <c r="Q43" s="342"/>
    </row>
    <row r="44" spans="2:20" s="139" customFormat="1" ht="25.5" customHeight="1" x14ac:dyDescent="0.35">
      <c r="B44" s="336"/>
      <c r="C44" s="348"/>
      <c r="D44" s="336"/>
      <c r="E44" s="336"/>
      <c r="F44" s="348"/>
      <c r="G44" s="348"/>
      <c r="H44" s="348"/>
      <c r="I44" s="345"/>
      <c r="J44" s="345"/>
      <c r="K44" s="345"/>
      <c r="L44" s="345"/>
      <c r="M44" s="345"/>
      <c r="N44" s="463" t="s">
        <v>280</v>
      </c>
      <c r="O44" s="151">
        <f>O48+O52</f>
        <v>1</v>
      </c>
      <c r="P44" s="339"/>
      <c r="Q44" s="342"/>
    </row>
    <row r="45" spans="2:20" s="139" customFormat="1" ht="25.5" customHeight="1" x14ac:dyDescent="0.35">
      <c r="B45" s="336"/>
      <c r="C45" s="348"/>
      <c r="D45" s="336"/>
      <c r="E45" s="336"/>
      <c r="F45" s="348"/>
      <c r="G45" s="348"/>
      <c r="H45" s="348"/>
      <c r="I45" s="345"/>
      <c r="J45" s="345"/>
      <c r="K45" s="345"/>
      <c r="L45" s="345"/>
      <c r="M45" s="345"/>
      <c r="N45" s="463"/>
      <c r="O45" s="52" t="s">
        <v>26</v>
      </c>
      <c r="P45" s="339"/>
      <c r="Q45" s="342"/>
    </row>
    <row r="46" spans="2:20" s="86" customFormat="1" ht="26.15" customHeight="1" x14ac:dyDescent="0.35">
      <c r="B46" s="490" t="s">
        <v>600</v>
      </c>
      <c r="C46" s="485"/>
      <c r="D46" s="267" t="s">
        <v>341</v>
      </c>
      <c r="E46" s="267" t="s">
        <v>342</v>
      </c>
      <c r="F46" s="458"/>
      <c r="G46" s="458" t="s">
        <v>247</v>
      </c>
      <c r="H46" s="458"/>
      <c r="I46" s="457">
        <f>L46+M46</f>
        <v>6035436</v>
      </c>
      <c r="J46" s="457">
        <v>0</v>
      </c>
      <c r="K46" s="457">
        <v>0</v>
      </c>
      <c r="L46" s="457">
        <v>5130120</v>
      </c>
      <c r="M46" s="480">
        <v>905316</v>
      </c>
      <c r="N46" s="460" t="s">
        <v>279</v>
      </c>
      <c r="O46" s="30">
        <v>22.5</v>
      </c>
      <c r="P46" s="426" t="s">
        <v>343</v>
      </c>
      <c r="Q46" s="328" t="s">
        <v>327</v>
      </c>
      <c r="T46" s="139"/>
    </row>
    <row r="47" spans="2:20" s="86" customFormat="1" ht="26.15" customHeight="1" x14ac:dyDescent="0.35">
      <c r="B47" s="491"/>
      <c r="C47" s="485"/>
      <c r="D47" s="267"/>
      <c r="E47" s="267"/>
      <c r="F47" s="458"/>
      <c r="G47" s="458"/>
      <c r="H47" s="458"/>
      <c r="I47" s="457"/>
      <c r="J47" s="457"/>
      <c r="K47" s="457"/>
      <c r="L47" s="457"/>
      <c r="M47" s="480"/>
      <c r="N47" s="460"/>
      <c r="O47" s="12" t="s">
        <v>26</v>
      </c>
      <c r="P47" s="427"/>
      <c r="Q47" s="329"/>
      <c r="T47" s="139"/>
    </row>
    <row r="48" spans="2:20" s="86" customFormat="1" ht="26.15" customHeight="1" x14ac:dyDescent="0.35">
      <c r="B48" s="491"/>
      <c r="C48" s="485"/>
      <c r="D48" s="267"/>
      <c r="E48" s="267"/>
      <c r="F48" s="458"/>
      <c r="G48" s="458"/>
      <c r="H48" s="458"/>
      <c r="I48" s="457"/>
      <c r="J48" s="457"/>
      <c r="K48" s="457"/>
      <c r="L48" s="457"/>
      <c r="M48" s="480"/>
      <c r="N48" s="460" t="s">
        <v>280</v>
      </c>
      <c r="O48" s="30">
        <v>0</v>
      </c>
      <c r="P48" s="427"/>
      <c r="Q48" s="329"/>
      <c r="T48" s="139"/>
    </row>
    <row r="49" spans="2:20" s="86" customFormat="1" ht="46.9" customHeight="1" x14ac:dyDescent="0.35">
      <c r="B49" s="491"/>
      <c r="C49" s="485"/>
      <c r="D49" s="267"/>
      <c r="E49" s="267"/>
      <c r="F49" s="458"/>
      <c r="G49" s="458"/>
      <c r="H49" s="458"/>
      <c r="I49" s="457"/>
      <c r="J49" s="457"/>
      <c r="K49" s="457"/>
      <c r="L49" s="457"/>
      <c r="M49" s="480"/>
      <c r="N49" s="460"/>
      <c r="O49" s="12" t="s">
        <v>26</v>
      </c>
      <c r="P49" s="427"/>
      <c r="Q49" s="329"/>
      <c r="T49" s="139"/>
    </row>
    <row r="50" spans="2:20" s="86" customFormat="1" ht="26.15" customHeight="1" x14ac:dyDescent="0.35">
      <c r="B50" s="490" t="s">
        <v>601</v>
      </c>
      <c r="C50" s="485"/>
      <c r="D50" s="267" t="s">
        <v>341</v>
      </c>
      <c r="E50" s="267" t="s">
        <v>342</v>
      </c>
      <c r="F50" s="458"/>
      <c r="G50" s="458" t="s">
        <v>247</v>
      </c>
      <c r="H50" s="458"/>
      <c r="I50" s="457">
        <f>L50+M50</f>
        <v>200000</v>
      </c>
      <c r="J50" s="457">
        <v>0</v>
      </c>
      <c r="K50" s="457">
        <v>0</v>
      </c>
      <c r="L50" s="457">
        <v>170000</v>
      </c>
      <c r="M50" s="457">
        <v>30000</v>
      </c>
      <c r="N50" s="460" t="s">
        <v>278</v>
      </c>
      <c r="O50" s="30">
        <v>200</v>
      </c>
      <c r="P50" s="426" t="s">
        <v>343</v>
      </c>
      <c r="Q50" s="328" t="s">
        <v>327</v>
      </c>
      <c r="T50" s="139"/>
    </row>
    <row r="51" spans="2:20" s="86" customFormat="1" ht="26.15" customHeight="1" x14ac:dyDescent="0.35">
      <c r="B51" s="491"/>
      <c r="C51" s="485"/>
      <c r="D51" s="267"/>
      <c r="E51" s="267"/>
      <c r="F51" s="458"/>
      <c r="G51" s="458"/>
      <c r="H51" s="458"/>
      <c r="I51" s="457"/>
      <c r="J51" s="457"/>
      <c r="K51" s="457"/>
      <c r="L51" s="457"/>
      <c r="M51" s="457"/>
      <c r="N51" s="460"/>
      <c r="O51" s="12" t="s">
        <v>26</v>
      </c>
      <c r="P51" s="427"/>
      <c r="Q51" s="329"/>
      <c r="T51" s="139"/>
    </row>
    <row r="52" spans="2:20" s="86" customFormat="1" ht="26.15" customHeight="1" x14ac:dyDescent="0.35">
      <c r="B52" s="491"/>
      <c r="C52" s="485"/>
      <c r="D52" s="267"/>
      <c r="E52" s="267"/>
      <c r="F52" s="458"/>
      <c r="G52" s="458"/>
      <c r="H52" s="458"/>
      <c r="I52" s="457"/>
      <c r="J52" s="457"/>
      <c r="K52" s="457"/>
      <c r="L52" s="457"/>
      <c r="M52" s="457"/>
      <c r="N52" s="460" t="s">
        <v>280</v>
      </c>
      <c r="O52" s="30">
        <v>1</v>
      </c>
      <c r="P52" s="427"/>
      <c r="Q52" s="329"/>
      <c r="T52" s="139"/>
    </row>
    <row r="53" spans="2:20" s="86" customFormat="1" ht="45" customHeight="1" x14ac:dyDescent="0.35">
      <c r="B53" s="491"/>
      <c r="C53" s="485"/>
      <c r="D53" s="267"/>
      <c r="E53" s="267"/>
      <c r="F53" s="458"/>
      <c r="G53" s="458"/>
      <c r="H53" s="458"/>
      <c r="I53" s="457"/>
      <c r="J53" s="457"/>
      <c r="K53" s="457"/>
      <c r="L53" s="457"/>
      <c r="M53" s="457"/>
      <c r="N53" s="460"/>
      <c r="O53" s="12" t="s">
        <v>26</v>
      </c>
      <c r="P53" s="427"/>
      <c r="Q53" s="329"/>
      <c r="T53" s="139"/>
    </row>
    <row r="54" spans="2:20" ht="23.15" customHeight="1" x14ac:dyDescent="0.35">
      <c r="B54" s="334" t="s">
        <v>344</v>
      </c>
      <c r="C54" s="347" t="s">
        <v>119</v>
      </c>
      <c r="D54" s="334" t="s">
        <v>603</v>
      </c>
      <c r="E54" s="334" t="s">
        <v>602</v>
      </c>
      <c r="F54" s="347" t="s">
        <v>120</v>
      </c>
      <c r="G54" s="347" t="s">
        <v>247</v>
      </c>
      <c r="H54" s="347" t="s">
        <v>121</v>
      </c>
      <c r="I54" s="344">
        <f>SUM(I68:I172)</f>
        <v>26422358.140000001</v>
      </c>
      <c r="J54" s="344">
        <f>SUM(J68:J110)</f>
        <v>0</v>
      </c>
      <c r="K54" s="344">
        <f>SUM(K68:K110)</f>
        <v>0</v>
      </c>
      <c r="L54" s="344">
        <f>SUM(L68:L172)</f>
        <v>22286835.789999999</v>
      </c>
      <c r="M54" s="344">
        <f>SUM(M68:M172)</f>
        <v>4135522.3499999996</v>
      </c>
      <c r="N54" s="463" t="s">
        <v>279</v>
      </c>
      <c r="O54" s="151">
        <f>O68+O74+O84+O90+O111+O117+O123+O133+O139+O145+O155+O161+O167</f>
        <v>268.50000000000006</v>
      </c>
      <c r="P54" s="338" t="s">
        <v>343</v>
      </c>
      <c r="Q54" s="341" t="s">
        <v>327</v>
      </c>
      <c r="T54" s="100"/>
    </row>
    <row r="55" spans="2:20" ht="23.15" customHeight="1" x14ac:dyDescent="0.35">
      <c r="B55" s="336"/>
      <c r="C55" s="348"/>
      <c r="D55" s="336"/>
      <c r="E55" s="336"/>
      <c r="F55" s="348"/>
      <c r="G55" s="348"/>
      <c r="H55" s="348"/>
      <c r="I55" s="345"/>
      <c r="J55" s="345"/>
      <c r="K55" s="345"/>
      <c r="L55" s="345"/>
      <c r="M55" s="345"/>
      <c r="N55" s="463"/>
      <c r="O55" s="52" t="s">
        <v>26</v>
      </c>
      <c r="P55" s="339"/>
      <c r="Q55" s="342"/>
      <c r="T55" s="100"/>
    </row>
    <row r="56" spans="2:20" ht="23.15" customHeight="1" x14ac:dyDescent="0.35">
      <c r="B56" s="336"/>
      <c r="C56" s="348"/>
      <c r="D56" s="336"/>
      <c r="E56" s="336"/>
      <c r="F56" s="348"/>
      <c r="G56" s="348"/>
      <c r="H56" s="348"/>
      <c r="I56" s="345"/>
      <c r="J56" s="345"/>
      <c r="K56" s="345"/>
      <c r="L56" s="345"/>
      <c r="M56" s="345"/>
      <c r="N56" s="463" t="s">
        <v>281</v>
      </c>
      <c r="O56" s="151">
        <f>O70+O78+O86+O94+O113+O119+O127+O135+O141+O149+O157+O163+O169</f>
        <v>899916</v>
      </c>
      <c r="P56" s="339"/>
      <c r="Q56" s="342"/>
      <c r="T56" s="100"/>
    </row>
    <row r="57" spans="2:20" ht="23.15" customHeight="1" x14ac:dyDescent="0.35">
      <c r="B57" s="336"/>
      <c r="C57" s="348"/>
      <c r="D57" s="336"/>
      <c r="E57" s="336"/>
      <c r="F57" s="348"/>
      <c r="G57" s="348"/>
      <c r="H57" s="348"/>
      <c r="I57" s="345"/>
      <c r="J57" s="345"/>
      <c r="K57" s="345"/>
      <c r="L57" s="345"/>
      <c r="M57" s="345"/>
      <c r="N57" s="463"/>
      <c r="O57" s="52" t="s">
        <v>26</v>
      </c>
      <c r="P57" s="339"/>
      <c r="Q57" s="342"/>
      <c r="T57" s="100"/>
    </row>
    <row r="58" spans="2:20" ht="23.15" customHeight="1" x14ac:dyDescent="0.35">
      <c r="B58" s="336"/>
      <c r="C58" s="348"/>
      <c r="D58" s="336"/>
      <c r="E58" s="336"/>
      <c r="F58" s="348"/>
      <c r="G58" s="348"/>
      <c r="H58" s="348"/>
      <c r="I58" s="345"/>
      <c r="J58" s="345"/>
      <c r="K58" s="345"/>
      <c r="L58" s="345"/>
      <c r="M58" s="345"/>
      <c r="N58" s="463" t="s">
        <v>604</v>
      </c>
      <c r="O58" s="151">
        <f>O76+O92+O125+O147</f>
        <v>1700</v>
      </c>
      <c r="P58" s="339"/>
      <c r="Q58" s="342"/>
      <c r="T58" s="100"/>
    </row>
    <row r="59" spans="2:20" ht="23.15" customHeight="1" x14ac:dyDescent="0.35">
      <c r="B59" s="336"/>
      <c r="C59" s="348"/>
      <c r="D59" s="336"/>
      <c r="E59" s="336"/>
      <c r="F59" s="348"/>
      <c r="G59" s="348"/>
      <c r="H59" s="348"/>
      <c r="I59" s="345"/>
      <c r="J59" s="345"/>
      <c r="K59" s="345"/>
      <c r="L59" s="345"/>
      <c r="M59" s="345"/>
      <c r="N59" s="463"/>
      <c r="O59" s="52" t="s">
        <v>122</v>
      </c>
      <c r="P59" s="339"/>
      <c r="Q59" s="342"/>
      <c r="T59" s="100"/>
    </row>
    <row r="60" spans="2:20" ht="23.15" customHeight="1" x14ac:dyDescent="0.35">
      <c r="B60" s="336"/>
      <c r="C60" s="348"/>
      <c r="D60" s="336"/>
      <c r="E60" s="336"/>
      <c r="F60" s="348"/>
      <c r="G60" s="348"/>
      <c r="H60" s="348"/>
      <c r="I60" s="345"/>
      <c r="J60" s="345"/>
      <c r="K60" s="345"/>
      <c r="L60" s="345"/>
      <c r="M60" s="345"/>
      <c r="N60" s="463" t="s">
        <v>605</v>
      </c>
      <c r="O60" s="102">
        <f>O80+O96+O129+O151</f>
        <v>2.3199999999999998</v>
      </c>
      <c r="P60" s="339"/>
      <c r="Q60" s="342"/>
      <c r="T60" s="100"/>
    </row>
    <row r="61" spans="2:20" ht="23.15" customHeight="1" x14ac:dyDescent="0.35">
      <c r="B61" s="336"/>
      <c r="C61" s="348"/>
      <c r="D61" s="336"/>
      <c r="E61" s="336"/>
      <c r="F61" s="348"/>
      <c r="G61" s="348"/>
      <c r="H61" s="348"/>
      <c r="I61" s="345"/>
      <c r="J61" s="345"/>
      <c r="K61" s="345"/>
      <c r="L61" s="345"/>
      <c r="M61" s="345"/>
      <c r="N61" s="463"/>
      <c r="O61" s="67" t="s">
        <v>122</v>
      </c>
      <c r="P61" s="339"/>
      <c r="Q61" s="342"/>
      <c r="T61" s="100"/>
    </row>
    <row r="62" spans="2:20" ht="23.15" customHeight="1" x14ac:dyDescent="0.35">
      <c r="B62" s="336"/>
      <c r="C62" s="348"/>
      <c r="D62" s="336"/>
      <c r="E62" s="336"/>
      <c r="F62" s="348"/>
      <c r="G62" s="348"/>
      <c r="H62" s="348"/>
      <c r="I62" s="345"/>
      <c r="J62" s="345"/>
      <c r="K62" s="345"/>
      <c r="L62" s="345"/>
      <c r="M62" s="345"/>
      <c r="N62" s="474" t="s">
        <v>278</v>
      </c>
      <c r="O62" s="102">
        <f>O107+O100</f>
        <v>39199</v>
      </c>
      <c r="P62" s="492"/>
      <c r="Q62" s="342"/>
      <c r="T62" s="100"/>
    </row>
    <row r="63" spans="2:20" ht="23.15" customHeight="1" x14ac:dyDescent="0.35">
      <c r="B63" s="336"/>
      <c r="C63" s="348"/>
      <c r="D63" s="336"/>
      <c r="E63" s="336"/>
      <c r="F63" s="348"/>
      <c r="G63" s="348"/>
      <c r="H63" s="348"/>
      <c r="I63" s="345"/>
      <c r="J63" s="345"/>
      <c r="K63" s="345"/>
      <c r="L63" s="345"/>
      <c r="M63" s="345"/>
      <c r="N63" s="474"/>
      <c r="O63" s="52" t="s">
        <v>26</v>
      </c>
      <c r="P63" s="492"/>
      <c r="Q63" s="342"/>
      <c r="T63" s="100"/>
    </row>
    <row r="64" spans="2:20" ht="23.15" customHeight="1" x14ac:dyDescent="0.35">
      <c r="B64" s="336"/>
      <c r="C64" s="348"/>
      <c r="D64" s="336"/>
      <c r="E64" s="336"/>
      <c r="F64" s="348"/>
      <c r="G64" s="348"/>
      <c r="H64" s="348"/>
      <c r="I64" s="345"/>
      <c r="J64" s="345"/>
      <c r="K64" s="345"/>
      <c r="L64" s="345"/>
      <c r="M64" s="345"/>
      <c r="N64" s="474" t="s">
        <v>280</v>
      </c>
      <c r="O64" s="157">
        <f>O72+O82+O88+O98+O102+O109+O115+O121+O131+O137+O143+O153+O159+O165+O171</f>
        <v>14</v>
      </c>
      <c r="P64" s="492"/>
      <c r="Q64" s="342"/>
      <c r="T64" s="100"/>
    </row>
    <row r="65" spans="1:20" ht="23.15" customHeight="1" x14ac:dyDescent="0.35">
      <c r="B65" s="336"/>
      <c r="C65" s="348"/>
      <c r="D65" s="336"/>
      <c r="E65" s="336"/>
      <c r="F65" s="348"/>
      <c r="G65" s="348"/>
      <c r="H65" s="348"/>
      <c r="I65" s="345"/>
      <c r="J65" s="345"/>
      <c r="K65" s="345"/>
      <c r="L65" s="345"/>
      <c r="M65" s="345"/>
      <c r="N65" s="474"/>
      <c r="O65" s="52" t="s">
        <v>26</v>
      </c>
      <c r="P65" s="492"/>
      <c r="Q65" s="342"/>
      <c r="T65" s="100"/>
    </row>
    <row r="66" spans="1:20" ht="23.15" customHeight="1" x14ac:dyDescent="0.35">
      <c r="B66" s="336"/>
      <c r="C66" s="348"/>
      <c r="D66" s="336"/>
      <c r="E66" s="336"/>
      <c r="F66" s="348"/>
      <c r="G66" s="348"/>
      <c r="H66" s="348"/>
      <c r="I66" s="345"/>
      <c r="J66" s="345"/>
      <c r="K66" s="345"/>
      <c r="L66" s="345"/>
      <c r="M66" s="345"/>
      <c r="N66" s="474" t="s">
        <v>606</v>
      </c>
      <c r="O66" s="158">
        <f>O104</f>
        <v>86</v>
      </c>
      <c r="P66" s="492"/>
      <c r="Q66" s="342"/>
      <c r="T66" s="100"/>
    </row>
    <row r="67" spans="1:20" ht="58.9" customHeight="1" x14ac:dyDescent="0.35">
      <c r="B67" s="335"/>
      <c r="C67" s="475"/>
      <c r="D67" s="335"/>
      <c r="E67" s="335"/>
      <c r="F67" s="475"/>
      <c r="G67" s="475"/>
      <c r="H67" s="475"/>
      <c r="I67" s="476"/>
      <c r="J67" s="476"/>
      <c r="K67" s="476"/>
      <c r="L67" s="476"/>
      <c r="M67" s="476"/>
      <c r="N67" s="474"/>
      <c r="O67" s="52" t="s">
        <v>26</v>
      </c>
      <c r="P67" s="493"/>
      <c r="Q67" s="343"/>
    </row>
    <row r="68" spans="1:20" ht="23.15" customHeight="1" x14ac:dyDescent="0.35">
      <c r="B68" s="461" t="s">
        <v>607</v>
      </c>
      <c r="C68" s="264"/>
      <c r="D68" s="245" t="s">
        <v>614</v>
      </c>
      <c r="E68" s="245"/>
      <c r="F68" s="302"/>
      <c r="G68" s="302" t="s">
        <v>247</v>
      </c>
      <c r="H68" s="302"/>
      <c r="I68" s="471">
        <f>SUM(J68:M73)</f>
        <v>574561</v>
      </c>
      <c r="J68" s="471">
        <f>J222</f>
        <v>0</v>
      </c>
      <c r="K68" s="471">
        <v>0</v>
      </c>
      <c r="L68" s="471">
        <v>488376</v>
      </c>
      <c r="M68" s="471">
        <v>86185</v>
      </c>
      <c r="N68" s="460" t="s">
        <v>279</v>
      </c>
      <c r="O68" s="35">
        <v>6.8</v>
      </c>
      <c r="P68" s="426" t="s">
        <v>343</v>
      </c>
      <c r="Q68" s="328" t="s">
        <v>296</v>
      </c>
      <c r="T68" s="100"/>
    </row>
    <row r="69" spans="1:20" ht="23.15" customHeight="1" x14ac:dyDescent="0.35">
      <c r="B69" s="461"/>
      <c r="C69" s="265"/>
      <c r="D69" s="246"/>
      <c r="E69" s="246"/>
      <c r="F69" s="303"/>
      <c r="G69" s="303"/>
      <c r="H69" s="303"/>
      <c r="I69" s="472"/>
      <c r="J69" s="472"/>
      <c r="K69" s="472"/>
      <c r="L69" s="472"/>
      <c r="M69" s="472"/>
      <c r="N69" s="460"/>
      <c r="O69" s="12" t="s">
        <v>124</v>
      </c>
      <c r="P69" s="427"/>
      <c r="Q69" s="329"/>
      <c r="T69" s="100"/>
    </row>
    <row r="70" spans="1:20" ht="23.15" customHeight="1" x14ac:dyDescent="0.35">
      <c r="B70" s="461"/>
      <c r="C70" s="265"/>
      <c r="D70" s="246"/>
      <c r="E70" s="246"/>
      <c r="F70" s="303"/>
      <c r="G70" s="303"/>
      <c r="H70" s="303"/>
      <c r="I70" s="472"/>
      <c r="J70" s="472"/>
      <c r="K70" s="472"/>
      <c r="L70" s="472"/>
      <c r="M70" s="472"/>
      <c r="N70" s="460" t="s">
        <v>281</v>
      </c>
      <c r="O70" s="30">
        <v>68869</v>
      </c>
      <c r="P70" s="427"/>
      <c r="Q70" s="329"/>
      <c r="T70" s="100"/>
    </row>
    <row r="71" spans="1:20" ht="23.15" customHeight="1" x14ac:dyDescent="0.35">
      <c r="B71" s="461"/>
      <c r="C71" s="265"/>
      <c r="D71" s="246"/>
      <c r="E71" s="246"/>
      <c r="F71" s="303"/>
      <c r="G71" s="303"/>
      <c r="H71" s="303"/>
      <c r="I71" s="472"/>
      <c r="J71" s="472"/>
      <c r="K71" s="472"/>
      <c r="L71" s="472"/>
      <c r="M71" s="472"/>
      <c r="N71" s="460"/>
      <c r="O71" s="12" t="s">
        <v>124</v>
      </c>
      <c r="P71" s="427"/>
      <c r="Q71" s="329"/>
      <c r="T71" s="100"/>
    </row>
    <row r="72" spans="1:20" ht="23.15" customHeight="1" x14ac:dyDescent="0.35">
      <c r="B72" s="461"/>
      <c r="C72" s="265"/>
      <c r="D72" s="246"/>
      <c r="E72" s="246"/>
      <c r="F72" s="303"/>
      <c r="G72" s="303"/>
      <c r="H72" s="303"/>
      <c r="I72" s="472"/>
      <c r="J72" s="472"/>
      <c r="K72" s="472"/>
      <c r="L72" s="472"/>
      <c r="M72" s="472"/>
      <c r="N72" s="460" t="s">
        <v>280</v>
      </c>
      <c r="O72" s="30">
        <v>1</v>
      </c>
      <c r="P72" s="427"/>
      <c r="Q72" s="329"/>
      <c r="T72" s="100"/>
    </row>
    <row r="73" spans="1:20" ht="23.15" customHeight="1" x14ac:dyDescent="0.35">
      <c r="B73" s="461"/>
      <c r="C73" s="268"/>
      <c r="D73" s="247"/>
      <c r="E73" s="247"/>
      <c r="F73" s="305"/>
      <c r="G73" s="305"/>
      <c r="H73" s="305"/>
      <c r="I73" s="473"/>
      <c r="J73" s="473"/>
      <c r="K73" s="473"/>
      <c r="L73" s="473"/>
      <c r="M73" s="473"/>
      <c r="N73" s="460"/>
      <c r="O73" s="12" t="s">
        <v>124</v>
      </c>
      <c r="P73" s="428"/>
      <c r="Q73" s="337"/>
      <c r="T73" s="100"/>
    </row>
    <row r="74" spans="1:20" ht="23.15" customHeight="1" x14ac:dyDescent="0.35">
      <c r="A74" s="86"/>
      <c r="B74" s="464" t="s">
        <v>608</v>
      </c>
      <c r="C74" s="302"/>
      <c r="D74" s="245" t="s">
        <v>345</v>
      </c>
      <c r="E74" s="245"/>
      <c r="F74" s="302"/>
      <c r="G74" s="302" t="s">
        <v>247</v>
      </c>
      <c r="H74" s="302"/>
      <c r="I74" s="471">
        <f>SUM(J74:M83)</f>
        <v>467667.96</v>
      </c>
      <c r="J74" s="471">
        <f>J229</f>
        <v>0</v>
      </c>
      <c r="K74" s="471">
        <v>0</v>
      </c>
      <c r="L74" s="471">
        <v>397517.76</v>
      </c>
      <c r="M74" s="471">
        <v>70150.2</v>
      </c>
      <c r="N74" s="460" t="s">
        <v>279</v>
      </c>
      <c r="O74" s="30">
        <v>168.5</v>
      </c>
      <c r="P74" s="426" t="s">
        <v>343</v>
      </c>
      <c r="Q74" s="328" t="s">
        <v>294</v>
      </c>
      <c r="T74" s="100"/>
    </row>
    <row r="75" spans="1:20" ht="23.15" customHeight="1" x14ac:dyDescent="0.35">
      <c r="A75" s="86"/>
      <c r="B75" s="464"/>
      <c r="C75" s="303"/>
      <c r="D75" s="246"/>
      <c r="E75" s="246"/>
      <c r="F75" s="303"/>
      <c r="G75" s="303"/>
      <c r="H75" s="303"/>
      <c r="I75" s="472"/>
      <c r="J75" s="472"/>
      <c r="K75" s="472"/>
      <c r="L75" s="472"/>
      <c r="M75" s="472"/>
      <c r="N75" s="460"/>
      <c r="O75" s="12" t="s">
        <v>123</v>
      </c>
      <c r="P75" s="427"/>
      <c r="Q75" s="329"/>
      <c r="T75" s="100"/>
    </row>
    <row r="76" spans="1:20" ht="23.15" customHeight="1" x14ac:dyDescent="0.35">
      <c r="A76" s="86"/>
      <c r="B76" s="464"/>
      <c r="C76" s="303"/>
      <c r="D76" s="246"/>
      <c r="E76" s="246"/>
      <c r="F76" s="303"/>
      <c r="G76" s="303"/>
      <c r="H76" s="303"/>
      <c r="I76" s="472"/>
      <c r="J76" s="472"/>
      <c r="K76" s="472"/>
      <c r="L76" s="472"/>
      <c r="M76" s="472"/>
      <c r="N76" s="460" t="s">
        <v>604</v>
      </c>
      <c r="O76" s="30">
        <v>300</v>
      </c>
      <c r="P76" s="427"/>
      <c r="Q76" s="329"/>
      <c r="T76" s="100"/>
    </row>
    <row r="77" spans="1:20" ht="23.15" customHeight="1" x14ac:dyDescent="0.35">
      <c r="A77" s="86"/>
      <c r="B77" s="464"/>
      <c r="C77" s="303"/>
      <c r="D77" s="246"/>
      <c r="E77" s="246"/>
      <c r="F77" s="303"/>
      <c r="G77" s="303"/>
      <c r="H77" s="303"/>
      <c r="I77" s="472"/>
      <c r="J77" s="472"/>
      <c r="K77" s="472"/>
      <c r="L77" s="472"/>
      <c r="M77" s="472"/>
      <c r="N77" s="460"/>
      <c r="O77" s="12" t="s">
        <v>123</v>
      </c>
      <c r="P77" s="427"/>
      <c r="Q77" s="329"/>
      <c r="T77" s="100"/>
    </row>
    <row r="78" spans="1:20" ht="23.15" customHeight="1" x14ac:dyDescent="0.35">
      <c r="A78" s="86"/>
      <c r="B78" s="464"/>
      <c r="C78" s="303"/>
      <c r="D78" s="246"/>
      <c r="E78" s="246"/>
      <c r="F78" s="303"/>
      <c r="G78" s="303"/>
      <c r="H78" s="303"/>
      <c r="I78" s="472"/>
      <c r="J78" s="472"/>
      <c r="K78" s="472"/>
      <c r="L78" s="472"/>
      <c r="M78" s="472"/>
      <c r="N78" s="460" t="s">
        <v>281</v>
      </c>
      <c r="O78" s="30">
        <v>4809</v>
      </c>
      <c r="P78" s="427"/>
      <c r="Q78" s="329"/>
      <c r="T78" s="100"/>
    </row>
    <row r="79" spans="1:20" ht="23.15" customHeight="1" x14ac:dyDescent="0.35">
      <c r="A79" s="86"/>
      <c r="B79" s="464"/>
      <c r="C79" s="303"/>
      <c r="D79" s="246"/>
      <c r="E79" s="246"/>
      <c r="F79" s="303"/>
      <c r="G79" s="303"/>
      <c r="H79" s="303"/>
      <c r="I79" s="472"/>
      <c r="J79" s="472"/>
      <c r="K79" s="472"/>
      <c r="L79" s="472"/>
      <c r="M79" s="472"/>
      <c r="N79" s="460"/>
      <c r="O79" s="12" t="s">
        <v>123</v>
      </c>
      <c r="P79" s="427"/>
      <c r="Q79" s="329"/>
      <c r="T79" s="100"/>
    </row>
    <row r="80" spans="1:20" ht="23.15" customHeight="1" x14ac:dyDescent="0.35">
      <c r="A80" s="86"/>
      <c r="B80" s="464"/>
      <c r="C80" s="303"/>
      <c r="D80" s="246"/>
      <c r="E80" s="246"/>
      <c r="F80" s="303"/>
      <c r="G80" s="303"/>
      <c r="H80" s="303"/>
      <c r="I80" s="472"/>
      <c r="J80" s="472"/>
      <c r="K80" s="472"/>
      <c r="L80" s="472"/>
      <c r="M80" s="472"/>
      <c r="N80" s="460" t="s">
        <v>605</v>
      </c>
      <c r="O80" s="30">
        <v>0.4</v>
      </c>
      <c r="P80" s="427"/>
      <c r="Q80" s="329"/>
      <c r="T80" s="100"/>
    </row>
    <row r="81" spans="1:20" ht="23.15" customHeight="1" x14ac:dyDescent="0.35">
      <c r="A81" s="86"/>
      <c r="B81" s="464"/>
      <c r="C81" s="303"/>
      <c r="D81" s="246"/>
      <c r="E81" s="246"/>
      <c r="F81" s="303"/>
      <c r="G81" s="303"/>
      <c r="H81" s="303"/>
      <c r="I81" s="472"/>
      <c r="J81" s="472"/>
      <c r="K81" s="472"/>
      <c r="L81" s="472"/>
      <c r="M81" s="472"/>
      <c r="N81" s="460"/>
      <c r="O81" s="12" t="s">
        <v>123</v>
      </c>
      <c r="P81" s="427"/>
      <c r="Q81" s="329"/>
      <c r="T81" s="100"/>
    </row>
    <row r="82" spans="1:20" ht="23.15" customHeight="1" x14ac:dyDescent="0.35">
      <c r="A82" s="86"/>
      <c r="B82" s="464"/>
      <c r="C82" s="303"/>
      <c r="D82" s="246"/>
      <c r="E82" s="246"/>
      <c r="F82" s="303"/>
      <c r="G82" s="303"/>
      <c r="H82" s="303"/>
      <c r="I82" s="472"/>
      <c r="J82" s="472"/>
      <c r="K82" s="472"/>
      <c r="L82" s="472"/>
      <c r="M82" s="472"/>
      <c r="N82" s="460" t="s">
        <v>280</v>
      </c>
      <c r="O82" s="30">
        <v>1</v>
      </c>
      <c r="P82" s="427"/>
      <c r="Q82" s="329"/>
      <c r="T82" s="100"/>
    </row>
    <row r="83" spans="1:20" ht="23.15" customHeight="1" x14ac:dyDescent="0.35">
      <c r="A83" s="86"/>
      <c r="B83" s="464"/>
      <c r="C83" s="305"/>
      <c r="D83" s="247"/>
      <c r="E83" s="247"/>
      <c r="F83" s="305"/>
      <c r="G83" s="305"/>
      <c r="H83" s="305"/>
      <c r="I83" s="473"/>
      <c r="J83" s="473"/>
      <c r="K83" s="473"/>
      <c r="L83" s="473"/>
      <c r="M83" s="473"/>
      <c r="N83" s="460"/>
      <c r="O83" s="12" t="s">
        <v>123</v>
      </c>
      <c r="P83" s="428"/>
      <c r="Q83" s="337"/>
      <c r="T83" s="100"/>
    </row>
    <row r="84" spans="1:20" ht="23.15" customHeight="1" x14ac:dyDescent="0.35">
      <c r="B84" s="464" t="s">
        <v>610</v>
      </c>
      <c r="C84" s="302"/>
      <c r="D84" s="245" t="s">
        <v>613</v>
      </c>
      <c r="E84" s="245" t="s">
        <v>609</v>
      </c>
      <c r="F84" s="302"/>
      <c r="G84" s="302" t="s">
        <v>247</v>
      </c>
      <c r="H84" s="302"/>
      <c r="I84" s="471">
        <f>SUM(J84:M89)</f>
        <v>1634385</v>
      </c>
      <c r="J84" s="471">
        <f>J235</f>
        <v>0</v>
      </c>
      <c r="K84" s="471">
        <v>0</v>
      </c>
      <c r="L84" s="471">
        <v>1389227</v>
      </c>
      <c r="M84" s="471">
        <v>245158</v>
      </c>
      <c r="N84" s="460" t="s">
        <v>279</v>
      </c>
      <c r="O84" s="30">
        <v>20.3</v>
      </c>
      <c r="P84" s="426" t="s">
        <v>343</v>
      </c>
      <c r="Q84" s="328" t="s">
        <v>296</v>
      </c>
      <c r="T84" s="100"/>
    </row>
    <row r="85" spans="1:20" ht="23.15" customHeight="1" x14ac:dyDescent="0.35">
      <c r="B85" s="464"/>
      <c r="C85" s="303"/>
      <c r="D85" s="246"/>
      <c r="E85" s="246"/>
      <c r="F85" s="303"/>
      <c r="G85" s="303"/>
      <c r="H85" s="303"/>
      <c r="I85" s="472"/>
      <c r="J85" s="472"/>
      <c r="K85" s="472"/>
      <c r="L85" s="472"/>
      <c r="M85" s="472"/>
      <c r="N85" s="460"/>
      <c r="O85" s="12" t="s">
        <v>124</v>
      </c>
      <c r="P85" s="427"/>
      <c r="Q85" s="329"/>
      <c r="T85" s="100"/>
    </row>
    <row r="86" spans="1:20" ht="23.15" customHeight="1" x14ac:dyDescent="0.35">
      <c r="B86" s="464"/>
      <c r="C86" s="303"/>
      <c r="D86" s="246"/>
      <c r="E86" s="246"/>
      <c r="F86" s="303"/>
      <c r="G86" s="303"/>
      <c r="H86" s="303"/>
      <c r="I86" s="472"/>
      <c r="J86" s="472"/>
      <c r="K86" s="472"/>
      <c r="L86" s="472"/>
      <c r="M86" s="472"/>
      <c r="N86" s="460" t="s">
        <v>281</v>
      </c>
      <c r="O86" s="30">
        <v>92397</v>
      </c>
      <c r="P86" s="427"/>
      <c r="Q86" s="329"/>
      <c r="T86" s="100"/>
    </row>
    <row r="87" spans="1:20" ht="23.15" customHeight="1" x14ac:dyDescent="0.35">
      <c r="B87" s="464"/>
      <c r="C87" s="303"/>
      <c r="D87" s="246"/>
      <c r="E87" s="246"/>
      <c r="F87" s="303"/>
      <c r="G87" s="303"/>
      <c r="H87" s="303"/>
      <c r="I87" s="472"/>
      <c r="J87" s="472"/>
      <c r="K87" s="472"/>
      <c r="L87" s="472"/>
      <c r="M87" s="472"/>
      <c r="N87" s="460"/>
      <c r="O87" s="12" t="s">
        <v>124</v>
      </c>
      <c r="P87" s="427"/>
      <c r="Q87" s="329"/>
      <c r="T87" s="100"/>
    </row>
    <row r="88" spans="1:20" ht="23.15" customHeight="1" x14ac:dyDescent="0.35">
      <c r="B88" s="464"/>
      <c r="C88" s="303"/>
      <c r="D88" s="246"/>
      <c r="E88" s="246"/>
      <c r="F88" s="303"/>
      <c r="G88" s="303"/>
      <c r="H88" s="303"/>
      <c r="I88" s="472"/>
      <c r="J88" s="472"/>
      <c r="K88" s="472"/>
      <c r="L88" s="472"/>
      <c r="M88" s="472"/>
      <c r="N88" s="460" t="s">
        <v>280</v>
      </c>
      <c r="O88" s="30">
        <v>1</v>
      </c>
      <c r="P88" s="427"/>
      <c r="Q88" s="329"/>
      <c r="T88" s="100"/>
    </row>
    <row r="89" spans="1:20" ht="51.4" customHeight="1" x14ac:dyDescent="0.35">
      <c r="B89" s="464"/>
      <c r="C89" s="305"/>
      <c r="D89" s="247"/>
      <c r="E89" s="247"/>
      <c r="F89" s="305"/>
      <c r="G89" s="305"/>
      <c r="H89" s="305"/>
      <c r="I89" s="473"/>
      <c r="J89" s="473"/>
      <c r="K89" s="473"/>
      <c r="L89" s="473"/>
      <c r="M89" s="473"/>
      <c r="N89" s="460"/>
      <c r="O89" s="12" t="s">
        <v>124</v>
      </c>
      <c r="P89" s="428"/>
      <c r="Q89" s="337"/>
      <c r="T89" s="100"/>
    </row>
    <row r="90" spans="1:20" ht="23.15" customHeight="1" x14ac:dyDescent="0.35">
      <c r="B90" s="461" t="s">
        <v>611</v>
      </c>
      <c r="C90" s="264"/>
      <c r="D90" s="245" t="s">
        <v>612</v>
      </c>
      <c r="E90" s="245"/>
      <c r="F90" s="302"/>
      <c r="G90" s="302" t="s">
        <v>247</v>
      </c>
      <c r="H90" s="302"/>
      <c r="I90" s="471">
        <v>3850361.33</v>
      </c>
      <c r="J90" s="471">
        <f>J242</f>
        <v>0</v>
      </c>
      <c r="K90" s="471">
        <v>0</v>
      </c>
      <c r="L90" s="471">
        <v>3100644</v>
      </c>
      <c r="M90" s="471">
        <v>749717.33</v>
      </c>
      <c r="N90" s="460" t="s">
        <v>279</v>
      </c>
      <c r="O90" s="30">
        <v>13.3</v>
      </c>
      <c r="P90" s="426" t="s">
        <v>343</v>
      </c>
      <c r="Q90" s="328" t="s">
        <v>296</v>
      </c>
      <c r="T90" s="100"/>
    </row>
    <row r="91" spans="1:20" ht="23.15" customHeight="1" x14ac:dyDescent="0.35">
      <c r="B91" s="461"/>
      <c r="C91" s="265"/>
      <c r="D91" s="246"/>
      <c r="E91" s="246"/>
      <c r="F91" s="303"/>
      <c r="G91" s="303"/>
      <c r="H91" s="303"/>
      <c r="I91" s="472"/>
      <c r="J91" s="472"/>
      <c r="K91" s="472"/>
      <c r="L91" s="472"/>
      <c r="M91" s="472"/>
      <c r="N91" s="460"/>
      <c r="O91" s="12" t="s">
        <v>124</v>
      </c>
      <c r="P91" s="427"/>
      <c r="Q91" s="329"/>
      <c r="T91" s="100"/>
    </row>
    <row r="92" spans="1:20" ht="23.15" customHeight="1" x14ac:dyDescent="0.35">
      <c r="B92" s="461"/>
      <c r="C92" s="265"/>
      <c r="D92" s="246"/>
      <c r="E92" s="246"/>
      <c r="F92" s="303"/>
      <c r="G92" s="303"/>
      <c r="H92" s="303"/>
      <c r="I92" s="472"/>
      <c r="J92" s="472"/>
      <c r="K92" s="472"/>
      <c r="L92" s="472"/>
      <c r="M92" s="472"/>
      <c r="N92" s="460" t="s">
        <v>604</v>
      </c>
      <c r="O92" s="30">
        <v>400</v>
      </c>
      <c r="P92" s="427"/>
      <c r="Q92" s="329"/>
      <c r="T92" s="100"/>
    </row>
    <row r="93" spans="1:20" ht="23.15" customHeight="1" x14ac:dyDescent="0.35">
      <c r="B93" s="461"/>
      <c r="C93" s="265"/>
      <c r="D93" s="246"/>
      <c r="E93" s="246"/>
      <c r="F93" s="303"/>
      <c r="G93" s="303"/>
      <c r="H93" s="303"/>
      <c r="I93" s="472"/>
      <c r="J93" s="472"/>
      <c r="K93" s="472"/>
      <c r="L93" s="472"/>
      <c r="M93" s="472"/>
      <c r="N93" s="460"/>
      <c r="O93" s="12" t="s">
        <v>124</v>
      </c>
      <c r="P93" s="427"/>
      <c r="Q93" s="329"/>
      <c r="T93" s="100"/>
    </row>
    <row r="94" spans="1:20" ht="23.15" customHeight="1" x14ac:dyDescent="0.35">
      <c r="B94" s="461"/>
      <c r="C94" s="265"/>
      <c r="D94" s="246"/>
      <c r="E94" s="246"/>
      <c r="F94" s="303"/>
      <c r="G94" s="303"/>
      <c r="H94" s="303"/>
      <c r="I94" s="472"/>
      <c r="J94" s="472"/>
      <c r="K94" s="472"/>
      <c r="L94" s="472"/>
      <c r="M94" s="472"/>
      <c r="N94" s="465" t="s">
        <v>281</v>
      </c>
      <c r="O94" s="30">
        <v>133939</v>
      </c>
      <c r="P94" s="427"/>
      <c r="Q94" s="329"/>
      <c r="T94" s="100"/>
    </row>
    <row r="95" spans="1:20" ht="23.15" customHeight="1" x14ac:dyDescent="0.35">
      <c r="B95" s="461"/>
      <c r="C95" s="265"/>
      <c r="D95" s="246"/>
      <c r="E95" s="246"/>
      <c r="F95" s="303"/>
      <c r="G95" s="303"/>
      <c r="H95" s="303"/>
      <c r="I95" s="472"/>
      <c r="J95" s="472"/>
      <c r="K95" s="472"/>
      <c r="L95" s="472"/>
      <c r="M95" s="472"/>
      <c r="N95" s="466"/>
      <c r="O95" s="12" t="s">
        <v>124</v>
      </c>
      <c r="P95" s="427"/>
      <c r="Q95" s="329"/>
      <c r="T95" s="100"/>
    </row>
    <row r="96" spans="1:20" ht="23.15" customHeight="1" x14ac:dyDescent="0.35">
      <c r="B96" s="461"/>
      <c r="C96" s="265"/>
      <c r="D96" s="246"/>
      <c r="E96" s="246"/>
      <c r="F96" s="303"/>
      <c r="G96" s="303"/>
      <c r="H96" s="303"/>
      <c r="I96" s="472"/>
      <c r="J96" s="472"/>
      <c r="K96" s="472"/>
      <c r="L96" s="472"/>
      <c r="M96" s="472"/>
      <c r="N96" s="465" t="s">
        <v>605</v>
      </c>
      <c r="O96" s="30">
        <v>0.6</v>
      </c>
      <c r="P96" s="427"/>
      <c r="Q96" s="329"/>
      <c r="T96" s="100"/>
    </row>
    <row r="97" spans="2:20" ht="23.15" customHeight="1" x14ac:dyDescent="0.35">
      <c r="B97" s="461"/>
      <c r="C97" s="265"/>
      <c r="D97" s="246"/>
      <c r="E97" s="246"/>
      <c r="F97" s="303"/>
      <c r="G97" s="303"/>
      <c r="H97" s="303"/>
      <c r="I97" s="472"/>
      <c r="J97" s="472"/>
      <c r="K97" s="472"/>
      <c r="L97" s="472"/>
      <c r="M97" s="472"/>
      <c r="N97" s="466"/>
      <c r="O97" s="12" t="s">
        <v>124</v>
      </c>
      <c r="P97" s="427"/>
      <c r="Q97" s="329"/>
      <c r="T97" s="100"/>
    </row>
    <row r="98" spans="2:20" ht="23.15" customHeight="1" x14ac:dyDescent="0.35">
      <c r="B98" s="461"/>
      <c r="C98" s="265"/>
      <c r="D98" s="246"/>
      <c r="E98" s="246"/>
      <c r="F98" s="303"/>
      <c r="G98" s="303"/>
      <c r="H98" s="303"/>
      <c r="I98" s="472"/>
      <c r="J98" s="472"/>
      <c r="K98" s="472"/>
      <c r="L98" s="472"/>
      <c r="M98" s="472"/>
      <c r="N98" s="460" t="s">
        <v>280</v>
      </c>
      <c r="O98" s="30">
        <v>1</v>
      </c>
      <c r="P98" s="427"/>
      <c r="Q98" s="329"/>
      <c r="T98" s="100"/>
    </row>
    <row r="99" spans="2:20" ht="23.15" customHeight="1" x14ac:dyDescent="0.35">
      <c r="B99" s="461"/>
      <c r="C99" s="268"/>
      <c r="D99" s="247"/>
      <c r="E99" s="247"/>
      <c r="F99" s="305"/>
      <c r="G99" s="305"/>
      <c r="H99" s="305"/>
      <c r="I99" s="473"/>
      <c r="J99" s="473"/>
      <c r="K99" s="473"/>
      <c r="L99" s="473"/>
      <c r="M99" s="473"/>
      <c r="N99" s="460"/>
      <c r="O99" s="12" t="s">
        <v>124</v>
      </c>
      <c r="P99" s="428"/>
      <c r="Q99" s="337"/>
      <c r="T99" s="100"/>
    </row>
    <row r="100" spans="2:20" ht="30" customHeight="1" x14ac:dyDescent="0.35">
      <c r="B100" s="461" t="s">
        <v>615</v>
      </c>
      <c r="C100" s="264"/>
      <c r="D100" s="245" t="s">
        <v>341</v>
      </c>
      <c r="E100" s="245" t="s">
        <v>616</v>
      </c>
      <c r="F100" s="302"/>
      <c r="G100" s="302" t="s">
        <v>247</v>
      </c>
      <c r="H100" s="302"/>
      <c r="I100" s="471">
        <f>SUM(J100:M105)</f>
        <v>1313063.0999999999</v>
      </c>
      <c r="J100" s="471">
        <f>J248</f>
        <v>0</v>
      </c>
      <c r="K100" s="471">
        <v>0</v>
      </c>
      <c r="L100" s="471">
        <v>1116103.6299999999</v>
      </c>
      <c r="M100" s="471">
        <v>196959.47</v>
      </c>
      <c r="N100" s="460" t="s">
        <v>278</v>
      </c>
      <c r="O100" s="30">
        <v>29199</v>
      </c>
      <c r="P100" s="426" t="s">
        <v>343</v>
      </c>
      <c r="Q100" s="328" t="s">
        <v>327</v>
      </c>
      <c r="T100" s="100"/>
    </row>
    <row r="101" spans="2:20" ht="30" customHeight="1" x14ac:dyDescent="0.35">
      <c r="B101" s="461"/>
      <c r="C101" s="265"/>
      <c r="D101" s="246"/>
      <c r="E101" s="246"/>
      <c r="F101" s="303"/>
      <c r="G101" s="303"/>
      <c r="H101" s="303"/>
      <c r="I101" s="472"/>
      <c r="J101" s="472"/>
      <c r="K101" s="472"/>
      <c r="L101" s="472"/>
      <c r="M101" s="472"/>
      <c r="N101" s="460"/>
      <c r="O101" s="12" t="s">
        <v>26</v>
      </c>
      <c r="P101" s="427"/>
      <c r="Q101" s="329"/>
      <c r="T101" s="100"/>
    </row>
    <row r="102" spans="2:20" ht="30" customHeight="1" x14ac:dyDescent="0.35">
      <c r="B102" s="461"/>
      <c r="C102" s="265"/>
      <c r="D102" s="246"/>
      <c r="E102" s="246"/>
      <c r="F102" s="303"/>
      <c r="G102" s="303"/>
      <c r="H102" s="303"/>
      <c r="I102" s="472"/>
      <c r="J102" s="472"/>
      <c r="K102" s="472"/>
      <c r="L102" s="472"/>
      <c r="M102" s="472"/>
      <c r="N102" s="460" t="s">
        <v>280</v>
      </c>
      <c r="O102" s="30">
        <v>1</v>
      </c>
      <c r="P102" s="427"/>
      <c r="Q102" s="329"/>
      <c r="T102" s="100"/>
    </row>
    <row r="103" spans="2:20" ht="30" customHeight="1" x14ac:dyDescent="0.35">
      <c r="B103" s="461"/>
      <c r="C103" s="265"/>
      <c r="D103" s="246"/>
      <c r="E103" s="246"/>
      <c r="F103" s="303"/>
      <c r="G103" s="303"/>
      <c r="H103" s="303"/>
      <c r="I103" s="472"/>
      <c r="J103" s="472"/>
      <c r="K103" s="472"/>
      <c r="L103" s="472"/>
      <c r="M103" s="472"/>
      <c r="N103" s="460"/>
      <c r="O103" s="12" t="s">
        <v>26</v>
      </c>
      <c r="P103" s="427"/>
      <c r="Q103" s="329"/>
      <c r="T103" s="100"/>
    </row>
    <row r="104" spans="2:20" ht="30" customHeight="1" x14ac:dyDescent="0.35">
      <c r="B104" s="461"/>
      <c r="C104" s="265"/>
      <c r="D104" s="246"/>
      <c r="E104" s="246"/>
      <c r="F104" s="303"/>
      <c r="G104" s="303"/>
      <c r="H104" s="303"/>
      <c r="I104" s="472"/>
      <c r="J104" s="472"/>
      <c r="K104" s="472"/>
      <c r="L104" s="472"/>
      <c r="M104" s="472"/>
      <c r="N104" s="460" t="s">
        <v>606</v>
      </c>
      <c r="O104" s="30">
        <v>86</v>
      </c>
      <c r="P104" s="427"/>
      <c r="Q104" s="329"/>
      <c r="T104" s="100"/>
    </row>
    <row r="105" spans="2:20" ht="40.5" customHeight="1" x14ac:dyDescent="0.35">
      <c r="B105" s="461"/>
      <c r="C105" s="268"/>
      <c r="D105" s="247"/>
      <c r="E105" s="247"/>
      <c r="F105" s="305"/>
      <c r="G105" s="305"/>
      <c r="H105" s="305"/>
      <c r="I105" s="473"/>
      <c r="J105" s="473"/>
      <c r="K105" s="473"/>
      <c r="L105" s="473"/>
      <c r="M105" s="473"/>
      <c r="N105" s="460"/>
      <c r="O105" s="12" t="s">
        <v>26</v>
      </c>
      <c r="P105" s="428"/>
      <c r="Q105" s="337"/>
      <c r="T105" s="100"/>
    </row>
    <row r="106" spans="2:20" ht="61.15" customHeight="1" x14ac:dyDescent="0.35">
      <c r="B106" s="153" t="s">
        <v>617</v>
      </c>
      <c r="C106" s="130"/>
      <c r="D106" s="129"/>
      <c r="E106" s="129"/>
      <c r="F106" s="130"/>
      <c r="G106" s="130"/>
      <c r="H106" s="130"/>
      <c r="I106" s="133"/>
      <c r="J106" s="133"/>
      <c r="K106" s="133"/>
      <c r="L106" s="133"/>
      <c r="M106" s="133"/>
      <c r="N106" s="156"/>
      <c r="O106" s="96"/>
      <c r="P106" s="27"/>
      <c r="Q106" s="132"/>
      <c r="T106" s="100"/>
    </row>
    <row r="107" spans="2:20" ht="30" customHeight="1" x14ac:dyDescent="0.35">
      <c r="B107" s="461" t="s">
        <v>618</v>
      </c>
      <c r="C107" s="302"/>
      <c r="D107" s="245" t="s">
        <v>341</v>
      </c>
      <c r="E107" s="245" t="s">
        <v>616</v>
      </c>
      <c r="F107" s="302"/>
      <c r="G107" s="302" t="s">
        <v>247</v>
      </c>
      <c r="H107" s="302"/>
      <c r="I107" s="471">
        <f>SUM(J107:M110)</f>
        <v>285247.70999999996</v>
      </c>
      <c r="J107" s="471">
        <f>J256</f>
        <v>0</v>
      </c>
      <c r="K107" s="471">
        <v>0</v>
      </c>
      <c r="L107" s="471">
        <v>242460.55</v>
      </c>
      <c r="M107" s="471">
        <v>42787.16</v>
      </c>
      <c r="N107" s="460" t="s">
        <v>278</v>
      </c>
      <c r="O107" s="30">
        <v>10000</v>
      </c>
      <c r="P107" s="426" t="s">
        <v>343</v>
      </c>
      <c r="Q107" s="328" t="s">
        <v>327</v>
      </c>
      <c r="T107" s="100"/>
    </row>
    <row r="108" spans="2:20" ht="30" customHeight="1" x14ac:dyDescent="0.35">
      <c r="B108" s="461"/>
      <c r="C108" s="303"/>
      <c r="D108" s="246"/>
      <c r="E108" s="246"/>
      <c r="F108" s="303"/>
      <c r="G108" s="303"/>
      <c r="H108" s="303"/>
      <c r="I108" s="472"/>
      <c r="J108" s="472"/>
      <c r="K108" s="472"/>
      <c r="L108" s="472"/>
      <c r="M108" s="472"/>
      <c r="N108" s="460"/>
      <c r="O108" s="12" t="s">
        <v>124</v>
      </c>
      <c r="P108" s="427"/>
      <c r="Q108" s="329"/>
      <c r="T108" s="100"/>
    </row>
    <row r="109" spans="2:20" ht="30" customHeight="1" x14ac:dyDescent="0.35">
      <c r="B109" s="461"/>
      <c r="C109" s="303"/>
      <c r="D109" s="246"/>
      <c r="E109" s="246"/>
      <c r="F109" s="303"/>
      <c r="G109" s="303"/>
      <c r="H109" s="303"/>
      <c r="I109" s="472"/>
      <c r="J109" s="472"/>
      <c r="K109" s="472"/>
      <c r="L109" s="472"/>
      <c r="M109" s="472"/>
      <c r="N109" s="460" t="s">
        <v>280</v>
      </c>
      <c r="O109" s="30">
        <v>0</v>
      </c>
      <c r="P109" s="427"/>
      <c r="Q109" s="329"/>
      <c r="T109" s="100"/>
    </row>
    <row r="110" spans="2:20" ht="30" customHeight="1" x14ac:dyDescent="0.35">
      <c r="B110" s="461"/>
      <c r="C110" s="305"/>
      <c r="D110" s="247"/>
      <c r="E110" s="247"/>
      <c r="F110" s="305"/>
      <c r="G110" s="305"/>
      <c r="H110" s="305"/>
      <c r="I110" s="473"/>
      <c r="J110" s="473"/>
      <c r="K110" s="473"/>
      <c r="L110" s="473"/>
      <c r="M110" s="473"/>
      <c r="N110" s="460"/>
      <c r="O110" s="12" t="s">
        <v>124</v>
      </c>
      <c r="P110" s="428"/>
      <c r="Q110" s="337"/>
      <c r="T110" s="100"/>
    </row>
    <row r="111" spans="2:20" ht="30" customHeight="1" x14ac:dyDescent="0.35">
      <c r="B111" s="494" t="s">
        <v>619</v>
      </c>
      <c r="C111" s="497"/>
      <c r="D111" s="494" t="s">
        <v>612</v>
      </c>
      <c r="E111" s="494" t="s">
        <v>620</v>
      </c>
      <c r="F111" s="497"/>
      <c r="G111" s="497" t="s">
        <v>247</v>
      </c>
      <c r="H111" s="497"/>
      <c r="I111" s="500">
        <f>L111+M111</f>
        <v>589788</v>
      </c>
      <c r="J111" s="500">
        <v>0</v>
      </c>
      <c r="K111" s="500">
        <v>0</v>
      </c>
      <c r="L111" s="500">
        <v>501319</v>
      </c>
      <c r="M111" s="500">
        <v>88469</v>
      </c>
      <c r="N111" s="465" t="s">
        <v>279</v>
      </c>
      <c r="O111" s="30">
        <v>2.4</v>
      </c>
      <c r="P111" s="467" t="s">
        <v>295</v>
      </c>
      <c r="Q111" s="467" t="s">
        <v>327</v>
      </c>
      <c r="T111" s="100"/>
    </row>
    <row r="112" spans="2:20" ht="30" customHeight="1" x14ac:dyDescent="0.35">
      <c r="B112" s="495"/>
      <c r="C112" s="498"/>
      <c r="D112" s="495"/>
      <c r="E112" s="495"/>
      <c r="F112" s="498"/>
      <c r="G112" s="498"/>
      <c r="H112" s="498"/>
      <c r="I112" s="501"/>
      <c r="J112" s="501"/>
      <c r="K112" s="501"/>
      <c r="L112" s="501"/>
      <c r="M112" s="501"/>
      <c r="N112" s="466"/>
      <c r="O112" s="12" t="s">
        <v>26</v>
      </c>
      <c r="P112" s="468"/>
      <c r="Q112" s="468"/>
      <c r="T112" s="100"/>
    </row>
    <row r="113" spans="2:20" ht="30" customHeight="1" x14ac:dyDescent="0.35">
      <c r="B113" s="495"/>
      <c r="C113" s="498"/>
      <c r="D113" s="495"/>
      <c r="E113" s="495"/>
      <c r="F113" s="498"/>
      <c r="G113" s="498"/>
      <c r="H113" s="498"/>
      <c r="I113" s="501"/>
      <c r="J113" s="501"/>
      <c r="K113" s="501"/>
      <c r="L113" s="501"/>
      <c r="M113" s="501"/>
      <c r="N113" s="465" t="s">
        <v>281</v>
      </c>
      <c r="O113" s="30">
        <v>24345</v>
      </c>
      <c r="P113" s="468"/>
      <c r="Q113" s="468"/>
      <c r="T113" s="100"/>
    </row>
    <row r="114" spans="2:20" ht="30" customHeight="1" x14ac:dyDescent="0.35">
      <c r="B114" s="495"/>
      <c r="C114" s="498"/>
      <c r="D114" s="495"/>
      <c r="E114" s="495"/>
      <c r="F114" s="498"/>
      <c r="G114" s="498"/>
      <c r="H114" s="498"/>
      <c r="I114" s="501"/>
      <c r="J114" s="501"/>
      <c r="K114" s="501"/>
      <c r="L114" s="501"/>
      <c r="M114" s="501"/>
      <c r="N114" s="466"/>
      <c r="O114" s="12" t="s">
        <v>124</v>
      </c>
      <c r="P114" s="468"/>
      <c r="Q114" s="468"/>
      <c r="T114" s="100"/>
    </row>
    <row r="115" spans="2:20" ht="30" customHeight="1" x14ac:dyDescent="0.35">
      <c r="B115" s="495"/>
      <c r="C115" s="498"/>
      <c r="D115" s="495"/>
      <c r="E115" s="495"/>
      <c r="F115" s="498"/>
      <c r="G115" s="498"/>
      <c r="H115" s="498"/>
      <c r="I115" s="501"/>
      <c r="J115" s="501"/>
      <c r="K115" s="501"/>
      <c r="L115" s="501"/>
      <c r="M115" s="501"/>
      <c r="N115" s="465" t="s">
        <v>280</v>
      </c>
      <c r="O115" s="30">
        <v>1</v>
      </c>
      <c r="P115" s="468"/>
      <c r="Q115" s="468"/>
      <c r="T115" s="100"/>
    </row>
    <row r="116" spans="2:20" ht="30" customHeight="1" x14ac:dyDescent="0.35">
      <c r="B116" s="496"/>
      <c r="C116" s="499"/>
      <c r="D116" s="496"/>
      <c r="E116" s="496"/>
      <c r="F116" s="499"/>
      <c r="G116" s="499"/>
      <c r="H116" s="499"/>
      <c r="I116" s="502"/>
      <c r="J116" s="502"/>
      <c r="K116" s="502"/>
      <c r="L116" s="502"/>
      <c r="M116" s="502"/>
      <c r="N116" s="466"/>
      <c r="O116" s="12" t="s">
        <v>124</v>
      </c>
      <c r="P116" s="469"/>
      <c r="Q116" s="469"/>
      <c r="T116" s="100"/>
    </row>
    <row r="117" spans="2:20" ht="30" customHeight="1" x14ac:dyDescent="0.35">
      <c r="B117" s="494" t="s">
        <v>621</v>
      </c>
      <c r="C117" s="497"/>
      <c r="D117" s="494" t="s">
        <v>345</v>
      </c>
      <c r="E117" s="494" t="s">
        <v>620</v>
      </c>
      <c r="F117" s="497"/>
      <c r="G117" s="497" t="s">
        <v>247</v>
      </c>
      <c r="H117" s="497"/>
      <c r="I117" s="500">
        <f>L117+M117</f>
        <v>1602167.04</v>
      </c>
      <c r="J117" s="500">
        <v>0</v>
      </c>
      <c r="K117" s="500">
        <v>0</v>
      </c>
      <c r="L117" s="500">
        <v>1361841.3</v>
      </c>
      <c r="M117" s="500">
        <v>240325.74</v>
      </c>
      <c r="N117" s="465" t="s">
        <v>279</v>
      </c>
      <c r="O117" s="30">
        <v>3.7</v>
      </c>
      <c r="P117" s="467" t="s">
        <v>307</v>
      </c>
      <c r="Q117" s="467" t="s">
        <v>405</v>
      </c>
      <c r="T117" s="100"/>
    </row>
    <row r="118" spans="2:20" ht="30" customHeight="1" x14ac:dyDescent="0.35">
      <c r="B118" s="495"/>
      <c r="C118" s="498"/>
      <c r="D118" s="495"/>
      <c r="E118" s="495"/>
      <c r="F118" s="498"/>
      <c r="G118" s="498"/>
      <c r="H118" s="498"/>
      <c r="I118" s="501"/>
      <c r="J118" s="501"/>
      <c r="K118" s="501"/>
      <c r="L118" s="501"/>
      <c r="M118" s="501"/>
      <c r="N118" s="466"/>
      <c r="O118" s="12" t="s">
        <v>123</v>
      </c>
      <c r="P118" s="468"/>
      <c r="Q118" s="468"/>
      <c r="T118" s="100"/>
    </row>
    <row r="119" spans="2:20" ht="30" customHeight="1" x14ac:dyDescent="0.35">
      <c r="B119" s="495"/>
      <c r="C119" s="498"/>
      <c r="D119" s="495"/>
      <c r="E119" s="495"/>
      <c r="F119" s="498"/>
      <c r="G119" s="498"/>
      <c r="H119" s="498"/>
      <c r="I119" s="501"/>
      <c r="J119" s="501"/>
      <c r="K119" s="501"/>
      <c r="L119" s="501"/>
      <c r="M119" s="501"/>
      <c r="N119" s="465" t="s">
        <v>281</v>
      </c>
      <c r="O119" s="30">
        <v>37590</v>
      </c>
      <c r="P119" s="468"/>
      <c r="Q119" s="468"/>
      <c r="T119" s="100"/>
    </row>
    <row r="120" spans="2:20" ht="30" customHeight="1" x14ac:dyDescent="0.35">
      <c r="B120" s="495"/>
      <c r="C120" s="498"/>
      <c r="D120" s="495"/>
      <c r="E120" s="495"/>
      <c r="F120" s="498"/>
      <c r="G120" s="498"/>
      <c r="H120" s="498"/>
      <c r="I120" s="501"/>
      <c r="J120" s="501"/>
      <c r="K120" s="501"/>
      <c r="L120" s="501"/>
      <c r="M120" s="501"/>
      <c r="N120" s="466"/>
      <c r="O120" s="12" t="s">
        <v>123</v>
      </c>
      <c r="P120" s="468"/>
      <c r="Q120" s="468"/>
      <c r="T120" s="100"/>
    </row>
    <row r="121" spans="2:20" ht="30" customHeight="1" x14ac:dyDescent="0.35">
      <c r="B121" s="495"/>
      <c r="C121" s="498"/>
      <c r="D121" s="495"/>
      <c r="E121" s="495"/>
      <c r="F121" s="498"/>
      <c r="G121" s="498"/>
      <c r="H121" s="498"/>
      <c r="I121" s="501"/>
      <c r="J121" s="501"/>
      <c r="K121" s="501"/>
      <c r="L121" s="501"/>
      <c r="M121" s="501"/>
      <c r="N121" s="465" t="s">
        <v>280</v>
      </c>
      <c r="O121" s="30">
        <v>1</v>
      </c>
      <c r="P121" s="468"/>
      <c r="Q121" s="468"/>
      <c r="T121" s="100"/>
    </row>
    <row r="122" spans="2:20" ht="30" customHeight="1" x14ac:dyDescent="0.35">
      <c r="B122" s="496"/>
      <c r="C122" s="499"/>
      <c r="D122" s="496"/>
      <c r="E122" s="496"/>
      <c r="F122" s="499"/>
      <c r="G122" s="499"/>
      <c r="H122" s="499"/>
      <c r="I122" s="502"/>
      <c r="J122" s="502"/>
      <c r="K122" s="502"/>
      <c r="L122" s="502"/>
      <c r="M122" s="502"/>
      <c r="N122" s="466"/>
      <c r="O122" s="12" t="s">
        <v>123</v>
      </c>
      <c r="P122" s="469"/>
      <c r="Q122" s="469"/>
      <c r="T122" s="100"/>
    </row>
    <row r="123" spans="2:20" ht="30" customHeight="1" x14ac:dyDescent="0.35">
      <c r="B123" s="494" t="s">
        <v>622</v>
      </c>
      <c r="C123" s="494"/>
      <c r="D123" s="494" t="s">
        <v>613</v>
      </c>
      <c r="E123" s="494" t="s">
        <v>620</v>
      </c>
      <c r="F123" s="494"/>
      <c r="G123" s="497" t="s">
        <v>247</v>
      </c>
      <c r="H123" s="494"/>
      <c r="I123" s="500">
        <f>L123+M123</f>
        <v>4390408</v>
      </c>
      <c r="J123" s="500">
        <v>0</v>
      </c>
      <c r="K123" s="500">
        <v>0</v>
      </c>
      <c r="L123" s="500">
        <v>3731846</v>
      </c>
      <c r="M123" s="500">
        <v>658562</v>
      </c>
      <c r="N123" s="465" t="s">
        <v>279</v>
      </c>
      <c r="O123" s="30">
        <v>6</v>
      </c>
      <c r="P123" s="467" t="s">
        <v>307</v>
      </c>
      <c r="Q123" s="467" t="s">
        <v>623</v>
      </c>
      <c r="T123" s="100"/>
    </row>
    <row r="124" spans="2:20" ht="30" customHeight="1" x14ac:dyDescent="0.35">
      <c r="B124" s="495"/>
      <c r="C124" s="495"/>
      <c r="D124" s="495"/>
      <c r="E124" s="495"/>
      <c r="F124" s="495"/>
      <c r="G124" s="498"/>
      <c r="H124" s="495"/>
      <c r="I124" s="501"/>
      <c r="J124" s="501"/>
      <c r="K124" s="501"/>
      <c r="L124" s="501"/>
      <c r="M124" s="501"/>
      <c r="N124" s="466"/>
      <c r="O124" s="12" t="s">
        <v>122</v>
      </c>
      <c r="P124" s="468"/>
      <c r="Q124" s="468"/>
      <c r="T124" s="100"/>
    </row>
    <row r="125" spans="2:20" ht="30" customHeight="1" x14ac:dyDescent="0.35">
      <c r="B125" s="495"/>
      <c r="C125" s="495"/>
      <c r="D125" s="495"/>
      <c r="E125" s="495"/>
      <c r="F125" s="495"/>
      <c r="G125" s="498"/>
      <c r="H125" s="495"/>
      <c r="I125" s="501"/>
      <c r="J125" s="501"/>
      <c r="K125" s="501"/>
      <c r="L125" s="501"/>
      <c r="M125" s="501"/>
      <c r="N125" s="465" t="s">
        <v>604</v>
      </c>
      <c r="O125" s="30">
        <v>500</v>
      </c>
      <c r="P125" s="468"/>
      <c r="Q125" s="468"/>
      <c r="T125" s="100"/>
    </row>
    <row r="126" spans="2:20" ht="30" customHeight="1" x14ac:dyDescent="0.35">
      <c r="B126" s="495"/>
      <c r="C126" s="495"/>
      <c r="D126" s="495"/>
      <c r="E126" s="495"/>
      <c r="F126" s="495"/>
      <c r="G126" s="498"/>
      <c r="H126" s="495"/>
      <c r="I126" s="501"/>
      <c r="J126" s="501"/>
      <c r="K126" s="501"/>
      <c r="L126" s="501"/>
      <c r="M126" s="501"/>
      <c r="N126" s="466"/>
      <c r="O126" s="12" t="s">
        <v>122</v>
      </c>
      <c r="P126" s="468"/>
      <c r="Q126" s="468"/>
      <c r="T126" s="100"/>
    </row>
    <row r="127" spans="2:20" ht="30" customHeight="1" x14ac:dyDescent="0.35">
      <c r="B127" s="495"/>
      <c r="C127" s="495"/>
      <c r="D127" s="495"/>
      <c r="E127" s="495"/>
      <c r="F127" s="495"/>
      <c r="G127" s="498"/>
      <c r="H127" s="495"/>
      <c r="I127" s="501"/>
      <c r="J127" s="501"/>
      <c r="K127" s="501"/>
      <c r="L127" s="501"/>
      <c r="M127" s="501"/>
      <c r="N127" s="465" t="s">
        <v>281</v>
      </c>
      <c r="O127" s="30">
        <v>60381</v>
      </c>
      <c r="P127" s="468"/>
      <c r="Q127" s="468"/>
      <c r="T127" s="100"/>
    </row>
    <row r="128" spans="2:20" ht="30" customHeight="1" x14ac:dyDescent="0.35">
      <c r="B128" s="495"/>
      <c r="C128" s="495"/>
      <c r="D128" s="495"/>
      <c r="E128" s="495"/>
      <c r="F128" s="495"/>
      <c r="G128" s="498"/>
      <c r="H128" s="495"/>
      <c r="I128" s="501"/>
      <c r="J128" s="501"/>
      <c r="K128" s="501"/>
      <c r="L128" s="501"/>
      <c r="M128" s="501"/>
      <c r="N128" s="466"/>
      <c r="O128" s="12" t="s">
        <v>122</v>
      </c>
      <c r="P128" s="468"/>
      <c r="Q128" s="468"/>
      <c r="T128" s="100"/>
    </row>
    <row r="129" spans="2:20" ht="30" customHeight="1" x14ac:dyDescent="0.35">
      <c r="B129" s="495"/>
      <c r="C129" s="495"/>
      <c r="D129" s="495"/>
      <c r="E129" s="495"/>
      <c r="F129" s="495"/>
      <c r="G129" s="498"/>
      <c r="H129" s="495"/>
      <c r="I129" s="501"/>
      <c r="J129" s="501"/>
      <c r="K129" s="501"/>
      <c r="L129" s="501"/>
      <c r="M129" s="501"/>
      <c r="N129" s="465" t="s">
        <v>605</v>
      </c>
      <c r="O129" s="30">
        <v>1.27</v>
      </c>
      <c r="P129" s="468"/>
      <c r="Q129" s="468"/>
      <c r="T129" s="100"/>
    </row>
    <row r="130" spans="2:20" ht="30" customHeight="1" x14ac:dyDescent="0.35">
      <c r="B130" s="495"/>
      <c r="C130" s="495"/>
      <c r="D130" s="495"/>
      <c r="E130" s="495"/>
      <c r="F130" s="495"/>
      <c r="G130" s="498"/>
      <c r="H130" s="495"/>
      <c r="I130" s="501"/>
      <c r="J130" s="501"/>
      <c r="K130" s="501"/>
      <c r="L130" s="501"/>
      <c r="M130" s="501"/>
      <c r="N130" s="466"/>
      <c r="O130" s="12" t="s">
        <v>122</v>
      </c>
      <c r="P130" s="468"/>
      <c r="Q130" s="468"/>
      <c r="T130" s="100"/>
    </row>
    <row r="131" spans="2:20" ht="30" customHeight="1" x14ac:dyDescent="0.35">
      <c r="B131" s="495"/>
      <c r="C131" s="495"/>
      <c r="D131" s="495"/>
      <c r="E131" s="495"/>
      <c r="F131" s="495"/>
      <c r="G131" s="498"/>
      <c r="H131" s="495"/>
      <c r="I131" s="501"/>
      <c r="J131" s="501"/>
      <c r="K131" s="501"/>
      <c r="L131" s="501"/>
      <c r="M131" s="501"/>
      <c r="N131" s="465" t="s">
        <v>280</v>
      </c>
      <c r="O131" s="30">
        <v>1</v>
      </c>
      <c r="P131" s="468"/>
      <c r="Q131" s="468"/>
      <c r="T131" s="100"/>
    </row>
    <row r="132" spans="2:20" ht="30" customHeight="1" x14ac:dyDescent="0.35">
      <c r="B132" s="496"/>
      <c r="C132" s="496"/>
      <c r="D132" s="496"/>
      <c r="E132" s="496"/>
      <c r="F132" s="496"/>
      <c r="G132" s="499"/>
      <c r="H132" s="496"/>
      <c r="I132" s="502"/>
      <c r="J132" s="502"/>
      <c r="K132" s="502"/>
      <c r="L132" s="502"/>
      <c r="M132" s="502"/>
      <c r="N132" s="466"/>
      <c r="O132" s="12" t="s">
        <v>122</v>
      </c>
      <c r="P132" s="469"/>
      <c r="Q132" s="469"/>
      <c r="T132" s="100"/>
    </row>
    <row r="133" spans="2:20" ht="30" customHeight="1" x14ac:dyDescent="0.35">
      <c r="B133" s="503" t="s">
        <v>629</v>
      </c>
      <c r="C133" s="506"/>
      <c r="D133" s="503" t="s">
        <v>613</v>
      </c>
      <c r="E133" s="503" t="s">
        <v>620</v>
      </c>
      <c r="F133" s="506"/>
      <c r="G133" s="506" t="s">
        <v>247</v>
      </c>
      <c r="H133" s="509"/>
      <c r="I133" s="471">
        <f>L133+M133</f>
        <v>882354</v>
      </c>
      <c r="J133" s="471">
        <v>0</v>
      </c>
      <c r="K133" s="471">
        <v>0</v>
      </c>
      <c r="L133" s="471">
        <v>750000</v>
      </c>
      <c r="M133" s="471">
        <v>132354</v>
      </c>
      <c r="N133" s="465" t="s">
        <v>279</v>
      </c>
      <c r="O133" s="30">
        <v>1.9</v>
      </c>
      <c r="P133" s="328" t="s">
        <v>307</v>
      </c>
      <c r="Q133" s="328" t="s">
        <v>405</v>
      </c>
      <c r="T133" s="100"/>
    </row>
    <row r="134" spans="2:20" ht="30" customHeight="1" x14ac:dyDescent="0.35">
      <c r="B134" s="504"/>
      <c r="C134" s="507"/>
      <c r="D134" s="504"/>
      <c r="E134" s="504"/>
      <c r="F134" s="507"/>
      <c r="G134" s="507"/>
      <c r="H134" s="510"/>
      <c r="I134" s="472"/>
      <c r="J134" s="472"/>
      <c r="K134" s="472"/>
      <c r="L134" s="472"/>
      <c r="M134" s="472"/>
      <c r="N134" s="466"/>
      <c r="O134" s="12" t="s">
        <v>123</v>
      </c>
      <c r="P134" s="329"/>
      <c r="Q134" s="329"/>
      <c r="T134" s="100"/>
    </row>
    <row r="135" spans="2:20" ht="30" customHeight="1" x14ac:dyDescent="0.35">
      <c r="B135" s="504"/>
      <c r="C135" s="507"/>
      <c r="D135" s="504"/>
      <c r="E135" s="504"/>
      <c r="F135" s="507"/>
      <c r="G135" s="507"/>
      <c r="H135" s="510"/>
      <c r="I135" s="472"/>
      <c r="J135" s="472"/>
      <c r="K135" s="472"/>
      <c r="L135" s="472"/>
      <c r="M135" s="472"/>
      <c r="N135" s="465" t="s">
        <v>281</v>
      </c>
      <c r="O135" s="30">
        <v>19066</v>
      </c>
      <c r="P135" s="329"/>
      <c r="Q135" s="329"/>
      <c r="T135" s="100"/>
    </row>
    <row r="136" spans="2:20" ht="30" customHeight="1" x14ac:dyDescent="0.35">
      <c r="B136" s="504"/>
      <c r="C136" s="507"/>
      <c r="D136" s="504"/>
      <c r="E136" s="504"/>
      <c r="F136" s="507"/>
      <c r="G136" s="507"/>
      <c r="H136" s="510"/>
      <c r="I136" s="472"/>
      <c r="J136" s="472"/>
      <c r="K136" s="472"/>
      <c r="L136" s="472"/>
      <c r="M136" s="472"/>
      <c r="N136" s="466"/>
      <c r="O136" s="12" t="s">
        <v>123</v>
      </c>
      <c r="P136" s="329"/>
      <c r="Q136" s="329"/>
      <c r="T136" s="100"/>
    </row>
    <row r="137" spans="2:20" ht="30" customHeight="1" x14ac:dyDescent="0.35">
      <c r="B137" s="504"/>
      <c r="C137" s="507"/>
      <c r="D137" s="504"/>
      <c r="E137" s="504"/>
      <c r="F137" s="507"/>
      <c r="G137" s="507"/>
      <c r="H137" s="510"/>
      <c r="I137" s="472"/>
      <c r="J137" s="472"/>
      <c r="K137" s="472"/>
      <c r="L137" s="472"/>
      <c r="M137" s="472"/>
      <c r="N137" s="465" t="s">
        <v>280</v>
      </c>
      <c r="O137" s="30">
        <v>1</v>
      </c>
      <c r="P137" s="329"/>
      <c r="Q137" s="329"/>
      <c r="T137" s="100"/>
    </row>
    <row r="138" spans="2:20" ht="30" customHeight="1" x14ac:dyDescent="0.35">
      <c r="B138" s="505"/>
      <c r="C138" s="508"/>
      <c r="D138" s="505"/>
      <c r="E138" s="505"/>
      <c r="F138" s="508"/>
      <c r="G138" s="508"/>
      <c r="H138" s="511"/>
      <c r="I138" s="473"/>
      <c r="J138" s="473"/>
      <c r="K138" s="473"/>
      <c r="L138" s="473"/>
      <c r="M138" s="473"/>
      <c r="N138" s="466"/>
      <c r="O138" s="12" t="s">
        <v>123</v>
      </c>
      <c r="P138" s="337"/>
      <c r="Q138" s="337"/>
      <c r="T138" s="100"/>
    </row>
    <row r="139" spans="2:20" ht="30" customHeight="1" x14ac:dyDescent="0.35">
      <c r="B139" s="503" t="s">
        <v>628</v>
      </c>
      <c r="C139" s="506"/>
      <c r="D139" s="503" t="s">
        <v>613</v>
      </c>
      <c r="E139" s="503" t="s">
        <v>620</v>
      </c>
      <c r="F139" s="509"/>
      <c r="G139" s="506" t="s">
        <v>247</v>
      </c>
      <c r="H139" s="509"/>
      <c r="I139" s="471">
        <f>L139+M139</f>
        <v>882354</v>
      </c>
      <c r="J139" s="471">
        <v>0</v>
      </c>
      <c r="K139" s="471">
        <v>0</v>
      </c>
      <c r="L139" s="471">
        <v>750000</v>
      </c>
      <c r="M139" s="471">
        <v>132354</v>
      </c>
      <c r="N139" s="465" t="s">
        <v>279</v>
      </c>
      <c r="O139" s="30">
        <v>9.6</v>
      </c>
      <c r="P139" s="328" t="s">
        <v>307</v>
      </c>
      <c r="Q139" s="328" t="s">
        <v>405</v>
      </c>
      <c r="T139" s="100"/>
    </row>
    <row r="140" spans="2:20" ht="30" customHeight="1" x14ac:dyDescent="0.35">
      <c r="B140" s="504"/>
      <c r="C140" s="507"/>
      <c r="D140" s="504"/>
      <c r="E140" s="504"/>
      <c r="F140" s="510"/>
      <c r="G140" s="507"/>
      <c r="H140" s="510"/>
      <c r="I140" s="472"/>
      <c r="J140" s="472"/>
      <c r="K140" s="472"/>
      <c r="L140" s="472"/>
      <c r="M140" s="472"/>
      <c r="N140" s="466"/>
      <c r="O140" s="12" t="s">
        <v>123</v>
      </c>
      <c r="P140" s="329"/>
      <c r="Q140" s="329"/>
      <c r="T140" s="100"/>
    </row>
    <row r="141" spans="2:20" ht="30" customHeight="1" x14ac:dyDescent="0.35">
      <c r="B141" s="504"/>
      <c r="C141" s="507"/>
      <c r="D141" s="504"/>
      <c r="E141" s="504"/>
      <c r="F141" s="510"/>
      <c r="G141" s="507"/>
      <c r="H141" s="510"/>
      <c r="I141" s="472"/>
      <c r="J141" s="472"/>
      <c r="K141" s="472"/>
      <c r="L141" s="472"/>
      <c r="M141" s="472"/>
      <c r="N141" s="465" t="s">
        <v>281</v>
      </c>
      <c r="O141" s="30">
        <v>96291</v>
      </c>
      <c r="P141" s="329"/>
      <c r="Q141" s="329"/>
      <c r="T141" s="100"/>
    </row>
    <row r="142" spans="2:20" ht="30" customHeight="1" x14ac:dyDescent="0.35">
      <c r="B142" s="504"/>
      <c r="C142" s="507"/>
      <c r="D142" s="504"/>
      <c r="E142" s="504"/>
      <c r="F142" s="510"/>
      <c r="G142" s="507"/>
      <c r="H142" s="510"/>
      <c r="I142" s="472"/>
      <c r="J142" s="472"/>
      <c r="K142" s="472"/>
      <c r="L142" s="472"/>
      <c r="M142" s="472"/>
      <c r="N142" s="466"/>
      <c r="O142" s="12" t="s">
        <v>123</v>
      </c>
      <c r="P142" s="329"/>
      <c r="Q142" s="329"/>
      <c r="T142" s="100"/>
    </row>
    <row r="143" spans="2:20" ht="30" customHeight="1" x14ac:dyDescent="0.35">
      <c r="B143" s="504"/>
      <c r="C143" s="507"/>
      <c r="D143" s="504"/>
      <c r="E143" s="504"/>
      <c r="F143" s="510"/>
      <c r="G143" s="507"/>
      <c r="H143" s="510"/>
      <c r="I143" s="472"/>
      <c r="J143" s="472"/>
      <c r="K143" s="472"/>
      <c r="L143" s="472"/>
      <c r="M143" s="472"/>
      <c r="N143" s="465" t="s">
        <v>280</v>
      </c>
      <c r="O143" s="30">
        <v>1</v>
      </c>
      <c r="P143" s="329"/>
      <c r="Q143" s="329"/>
      <c r="T143" s="100"/>
    </row>
    <row r="144" spans="2:20" ht="30" customHeight="1" x14ac:dyDescent="0.35">
      <c r="B144" s="505"/>
      <c r="C144" s="508"/>
      <c r="D144" s="505"/>
      <c r="E144" s="505"/>
      <c r="F144" s="511"/>
      <c r="G144" s="508"/>
      <c r="H144" s="511"/>
      <c r="I144" s="473"/>
      <c r="J144" s="473"/>
      <c r="K144" s="473"/>
      <c r="L144" s="473"/>
      <c r="M144" s="473"/>
      <c r="N144" s="466"/>
      <c r="O144" s="12" t="s">
        <v>123</v>
      </c>
      <c r="P144" s="337"/>
      <c r="Q144" s="337"/>
      <c r="T144" s="100"/>
    </row>
    <row r="145" spans="2:20" ht="30" customHeight="1" x14ac:dyDescent="0.35">
      <c r="B145" s="503" t="s">
        <v>627</v>
      </c>
      <c r="C145" s="503"/>
      <c r="D145" s="503" t="s">
        <v>614</v>
      </c>
      <c r="E145" s="503" t="s">
        <v>620</v>
      </c>
      <c r="F145" s="503"/>
      <c r="G145" s="506" t="s">
        <v>247</v>
      </c>
      <c r="H145" s="512"/>
      <c r="I145" s="471">
        <f>L145+M145</f>
        <v>1300000</v>
      </c>
      <c r="J145" s="471">
        <v>0</v>
      </c>
      <c r="K145" s="471">
        <v>0</v>
      </c>
      <c r="L145" s="471">
        <v>1105000</v>
      </c>
      <c r="M145" s="471">
        <v>195000</v>
      </c>
      <c r="N145" s="465" t="s">
        <v>279</v>
      </c>
      <c r="O145" s="30">
        <v>4.4000000000000004</v>
      </c>
      <c r="P145" s="328" t="s">
        <v>630</v>
      </c>
      <c r="Q145" s="328" t="s">
        <v>346</v>
      </c>
      <c r="T145" s="100"/>
    </row>
    <row r="146" spans="2:20" ht="30" customHeight="1" x14ac:dyDescent="0.35">
      <c r="B146" s="504"/>
      <c r="C146" s="504"/>
      <c r="D146" s="504"/>
      <c r="E146" s="504"/>
      <c r="F146" s="504"/>
      <c r="G146" s="507"/>
      <c r="H146" s="513"/>
      <c r="I146" s="472"/>
      <c r="J146" s="472"/>
      <c r="K146" s="472"/>
      <c r="L146" s="472"/>
      <c r="M146" s="472"/>
      <c r="N146" s="466"/>
      <c r="O146" s="12" t="s">
        <v>122</v>
      </c>
      <c r="P146" s="329"/>
      <c r="Q146" s="329"/>
      <c r="T146" s="100"/>
    </row>
    <row r="147" spans="2:20" ht="30" customHeight="1" x14ac:dyDescent="0.35">
      <c r="B147" s="504"/>
      <c r="C147" s="504"/>
      <c r="D147" s="504"/>
      <c r="E147" s="504"/>
      <c r="F147" s="504"/>
      <c r="G147" s="507"/>
      <c r="H147" s="513"/>
      <c r="I147" s="472"/>
      <c r="J147" s="472"/>
      <c r="K147" s="472"/>
      <c r="L147" s="472"/>
      <c r="M147" s="472"/>
      <c r="N147" s="465" t="s">
        <v>604</v>
      </c>
      <c r="O147" s="30">
        <v>500</v>
      </c>
      <c r="P147" s="329"/>
      <c r="Q147" s="329"/>
      <c r="T147" s="100"/>
    </row>
    <row r="148" spans="2:20" ht="30" customHeight="1" x14ac:dyDescent="0.35">
      <c r="B148" s="504"/>
      <c r="C148" s="504"/>
      <c r="D148" s="504"/>
      <c r="E148" s="504"/>
      <c r="F148" s="504"/>
      <c r="G148" s="507"/>
      <c r="H148" s="513"/>
      <c r="I148" s="472"/>
      <c r="J148" s="472"/>
      <c r="K148" s="472"/>
      <c r="L148" s="472"/>
      <c r="M148" s="472"/>
      <c r="N148" s="466"/>
      <c r="O148" s="12" t="s">
        <v>122</v>
      </c>
      <c r="P148" s="329"/>
      <c r="Q148" s="329"/>
      <c r="T148" s="100"/>
    </row>
    <row r="149" spans="2:20" ht="30" customHeight="1" x14ac:dyDescent="0.35">
      <c r="B149" s="504"/>
      <c r="C149" s="504"/>
      <c r="D149" s="504"/>
      <c r="E149" s="504"/>
      <c r="F149" s="504"/>
      <c r="G149" s="507"/>
      <c r="H149" s="513"/>
      <c r="I149" s="472"/>
      <c r="J149" s="472"/>
      <c r="K149" s="472"/>
      <c r="L149" s="472"/>
      <c r="M149" s="472"/>
      <c r="N149" s="465" t="s">
        <v>281</v>
      </c>
      <c r="O149" s="30">
        <v>44369</v>
      </c>
      <c r="P149" s="329"/>
      <c r="Q149" s="329"/>
      <c r="T149" s="100"/>
    </row>
    <row r="150" spans="2:20" ht="30" customHeight="1" x14ac:dyDescent="0.35">
      <c r="B150" s="504"/>
      <c r="C150" s="504"/>
      <c r="D150" s="504"/>
      <c r="E150" s="504"/>
      <c r="F150" s="504"/>
      <c r="G150" s="507"/>
      <c r="H150" s="513"/>
      <c r="I150" s="472"/>
      <c r="J150" s="472"/>
      <c r="K150" s="472"/>
      <c r="L150" s="472"/>
      <c r="M150" s="472"/>
      <c r="N150" s="466"/>
      <c r="O150" s="12" t="s">
        <v>122</v>
      </c>
      <c r="P150" s="329"/>
      <c r="Q150" s="329"/>
      <c r="T150" s="100"/>
    </row>
    <row r="151" spans="2:20" ht="30" customHeight="1" x14ac:dyDescent="0.35">
      <c r="B151" s="504"/>
      <c r="C151" s="504"/>
      <c r="D151" s="504"/>
      <c r="E151" s="504"/>
      <c r="F151" s="504"/>
      <c r="G151" s="507"/>
      <c r="H151" s="513"/>
      <c r="I151" s="472"/>
      <c r="J151" s="472"/>
      <c r="K151" s="472"/>
      <c r="L151" s="472"/>
      <c r="M151" s="472"/>
      <c r="N151" s="465" t="s">
        <v>605</v>
      </c>
      <c r="O151" s="66">
        <v>0.05</v>
      </c>
      <c r="P151" s="329"/>
      <c r="Q151" s="329"/>
      <c r="T151" s="100"/>
    </row>
    <row r="152" spans="2:20" ht="30" customHeight="1" x14ac:dyDescent="0.35">
      <c r="B152" s="504"/>
      <c r="C152" s="504"/>
      <c r="D152" s="504"/>
      <c r="E152" s="504"/>
      <c r="F152" s="504"/>
      <c r="G152" s="507"/>
      <c r="H152" s="513"/>
      <c r="I152" s="472"/>
      <c r="J152" s="472"/>
      <c r="K152" s="472"/>
      <c r="L152" s="472"/>
      <c r="M152" s="472"/>
      <c r="N152" s="466"/>
      <c r="O152" s="12" t="s">
        <v>122</v>
      </c>
      <c r="P152" s="329"/>
      <c r="Q152" s="329"/>
      <c r="T152" s="100"/>
    </row>
    <row r="153" spans="2:20" ht="30" customHeight="1" x14ac:dyDescent="0.35">
      <c r="B153" s="504"/>
      <c r="C153" s="504"/>
      <c r="D153" s="504"/>
      <c r="E153" s="504"/>
      <c r="F153" s="504"/>
      <c r="G153" s="507"/>
      <c r="H153" s="513"/>
      <c r="I153" s="472"/>
      <c r="J153" s="472"/>
      <c r="K153" s="472"/>
      <c r="L153" s="472"/>
      <c r="M153" s="472"/>
      <c r="N153" s="465" t="s">
        <v>280</v>
      </c>
      <c r="O153" s="30">
        <v>1</v>
      </c>
      <c r="P153" s="329"/>
      <c r="Q153" s="329"/>
      <c r="T153" s="100"/>
    </row>
    <row r="154" spans="2:20" ht="30" customHeight="1" x14ac:dyDescent="0.35">
      <c r="B154" s="505"/>
      <c r="C154" s="505"/>
      <c r="D154" s="505"/>
      <c r="E154" s="505"/>
      <c r="F154" s="505"/>
      <c r="G154" s="508"/>
      <c r="H154" s="514"/>
      <c r="I154" s="473"/>
      <c r="J154" s="473"/>
      <c r="K154" s="473"/>
      <c r="L154" s="473"/>
      <c r="M154" s="473"/>
      <c r="N154" s="466"/>
      <c r="O154" s="12" t="s">
        <v>122</v>
      </c>
      <c r="P154" s="337"/>
      <c r="Q154" s="337"/>
      <c r="T154" s="100"/>
    </row>
    <row r="155" spans="2:20" ht="30" customHeight="1" x14ac:dyDescent="0.35">
      <c r="B155" s="503" t="s">
        <v>626</v>
      </c>
      <c r="C155" s="509"/>
      <c r="D155" s="503" t="s">
        <v>614</v>
      </c>
      <c r="E155" s="503" t="s">
        <v>620</v>
      </c>
      <c r="F155" s="509"/>
      <c r="G155" s="506" t="s">
        <v>247</v>
      </c>
      <c r="H155" s="509"/>
      <c r="I155" s="471">
        <f>L155+M155</f>
        <v>1750000</v>
      </c>
      <c r="J155" s="471">
        <v>0</v>
      </c>
      <c r="K155" s="471">
        <v>0</v>
      </c>
      <c r="L155" s="471">
        <v>1487500</v>
      </c>
      <c r="M155" s="471">
        <v>262500</v>
      </c>
      <c r="N155" s="465" t="s">
        <v>279</v>
      </c>
      <c r="O155" s="30">
        <v>25.8</v>
      </c>
      <c r="P155" s="328" t="s">
        <v>630</v>
      </c>
      <c r="Q155" s="328" t="s">
        <v>631</v>
      </c>
      <c r="T155" s="100"/>
    </row>
    <row r="156" spans="2:20" ht="30" customHeight="1" x14ac:dyDescent="0.35">
      <c r="B156" s="504"/>
      <c r="C156" s="510"/>
      <c r="D156" s="504"/>
      <c r="E156" s="504"/>
      <c r="F156" s="510"/>
      <c r="G156" s="507"/>
      <c r="H156" s="510"/>
      <c r="I156" s="472"/>
      <c r="J156" s="472"/>
      <c r="K156" s="472"/>
      <c r="L156" s="472"/>
      <c r="M156" s="472"/>
      <c r="N156" s="466"/>
      <c r="O156" s="12" t="s">
        <v>122</v>
      </c>
      <c r="P156" s="329"/>
      <c r="Q156" s="329"/>
      <c r="T156" s="100"/>
    </row>
    <row r="157" spans="2:20" ht="30" customHeight="1" x14ac:dyDescent="0.35">
      <c r="B157" s="504"/>
      <c r="C157" s="510"/>
      <c r="D157" s="504"/>
      <c r="E157" s="504"/>
      <c r="F157" s="510"/>
      <c r="G157" s="507"/>
      <c r="H157" s="510"/>
      <c r="I157" s="472"/>
      <c r="J157" s="472"/>
      <c r="K157" s="472"/>
      <c r="L157" s="472"/>
      <c r="M157" s="472"/>
      <c r="N157" s="465" t="s">
        <v>281</v>
      </c>
      <c r="O157" s="30">
        <v>258712</v>
      </c>
      <c r="P157" s="329"/>
      <c r="Q157" s="329"/>
      <c r="T157" s="100"/>
    </row>
    <row r="158" spans="2:20" ht="30" customHeight="1" x14ac:dyDescent="0.35">
      <c r="B158" s="504"/>
      <c r="C158" s="510"/>
      <c r="D158" s="504"/>
      <c r="E158" s="504"/>
      <c r="F158" s="510"/>
      <c r="G158" s="507"/>
      <c r="H158" s="510"/>
      <c r="I158" s="472"/>
      <c r="J158" s="472"/>
      <c r="K158" s="472"/>
      <c r="L158" s="472"/>
      <c r="M158" s="472"/>
      <c r="N158" s="466"/>
      <c r="O158" s="12" t="s">
        <v>122</v>
      </c>
      <c r="P158" s="329"/>
      <c r="Q158" s="329"/>
      <c r="T158" s="100"/>
    </row>
    <row r="159" spans="2:20" ht="30" customHeight="1" x14ac:dyDescent="0.35">
      <c r="B159" s="504"/>
      <c r="C159" s="510"/>
      <c r="D159" s="504"/>
      <c r="E159" s="504"/>
      <c r="F159" s="510"/>
      <c r="G159" s="507"/>
      <c r="H159" s="510"/>
      <c r="I159" s="472"/>
      <c r="J159" s="472"/>
      <c r="K159" s="472"/>
      <c r="L159" s="472"/>
      <c r="M159" s="472"/>
      <c r="N159" s="465" t="s">
        <v>280</v>
      </c>
      <c r="O159" s="30">
        <v>1</v>
      </c>
      <c r="P159" s="329"/>
      <c r="Q159" s="329"/>
      <c r="T159" s="100"/>
    </row>
    <row r="160" spans="2:20" ht="30" customHeight="1" x14ac:dyDescent="0.35">
      <c r="B160" s="505"/>
      <c r="C160" s="511"/>
      <c r="D160" s="505"/>
      <c r="E160" s="505"/>
      <c r="F160" s="511"/>
      <c r="G160" s="508"/>
      <c r="H160" s="511"/>
      <c r="I160" s="473"/>
      <c r="J160" s="473"/>
      <c r="K160" s="473"/>
      <c r="L160" s="473"/>
      <c r="M160" s="473"/>
      <c r="N160" s="466"/>
      <c r="O160" s="12" t="s">
        <v>122</v>
      </c>
      <c r="P160" s="337"/>
      <c r="Q160" s="337"/>
      <c r="T160" s="100"/>
    </row>
    <row r="161" spans="2:20" ht="30" customHeight="1" x14ac:dyDescent="0.35">
      <c r="B161" s="503" t="s">
        <v>625</v>
      </c>
      <c r="C161" s="509"/>
      <c r="D161" s="503" t="s">
        <v>614</v>
      </c>
      <c r="E161" s="503" t="s">
        <v>620</v>
      </c>
      <c r="F161" s="509"/>
      <c r="G161" s="506" t="s">
        <v>247</v>
      </c>
      <c r="H161" s="506"/>
      <c r="I161" s="471">
        <f>L161+M161</f>
        <v>4900001</v>
      </c>
      <c r="J161" s="471">
        <v>0</v>
      </c>
      <c r="K161" s="471">
        <v>0</v>
      </c>
      <c r="L161" s="471">
        <v>4165000.55</v>
      </c>
      <c r="M161" s="471">
        <v>735000.45</v>
      </c>
      <c r="N161" s="465" t="s">
        <v>279</v>
      </c>
      <c r="O161" s="30">
        <v>5</v>
      </c>
      <c r="P161" s="328" t="s">
        <v>630</v>
      </c>
      <c r="Q161" s="328" t="s">
        <v>327</v>
      </c>
      <c r="T161" s="100"/>
    </row>
    <row r="162" spans="2:20" ht="30" customHeight="1" x14ac:dyDescent="0.35">
      <c r="B162" s="504"/>
      <c r="C162" s="510"/>
      <c r="D162" s="504"/>
      <c r="E162" s="504"/>
      <c r="F162" s="510"/>
      <c r="G162" s="507"/>
      <c r="H162" s="507"/>
      <c r="I162" s="472"/>
      <c r="J162" s="472"/>
      <c r="K162" s="472"/>
      <c r="L162" s="472"/>
      <c r="M162" s="472"/>
      <c r="N162" s="466"/>
      <c r="O162" s="12" t="s">
        <v>26</v>
      </c>
      <c r="P162" s="329"/>
      <c r="Q162" s="329"/>
      <c r="T162" s="100"/>
    </row>
    <row r="163" spans="2:20" ht="30" customHeight="1" x14ac:dyDescent="0.35">
      <c r="B163" s="504"/>
      <c r="C163" s="510"/>
      <c r="D163" s="504"/>
      <c r="E163" s="504"/>
      <c r="F163" s="510"/>
      <c r="G163" s="507"/>
      <c r="H163" s="507"/>
      <c r="I163" s="472"/>
      <c r="J163" s="472"/>
      <c r="K163" s="472"/>
      <c r="L163" s="472"/>
      <c r="M163" s="472"/>
      <c r="N163" s="465" t="s">
        <v>281</v>
      </c>
      <c r="O163" s="30">
        <v>50335</v>
      </c>
      <c r="P163" s="329"/>
      <c r="Q163" s="329"/>
      <c r="T163" s="100"/>
    </row>
    <row r="164" spans="2:20" ht="30" customHeight="1" x14ac:dyDescent="0.35">
      <c r="B164" s="504"/>
      <c r="C164" s="510"/>
      <c r="D164" s="504"/>
      <c r="E164" s="504"/>
      <c r="F164" s="510"/>
      <c r="G164" s="507"/>
      <c r="H164" s="507"/>
      <c r="I164" s="472"/>
      <c r="J164" s="472"/>
      <c r="K164" s="472"/>
      <c r="L164" s="472"/>
      <c r="M164" s="472"/>
      <c r="N164" s="466"/>
      <c r="O164" s="12" t="s">
        <v>26</v>
      </c>
      <c r="P164" s="329"/>
      <c r="Q164" s="329"/>
      <c r="T164" s="100"/>
    </row>
    <row r="165" spans="2:20" ht="30" customHeight="1" x14ac:dyDescent="0.35">
      <c r="B165" s="504"/>
      <c r="C165" s="510"/>
      <c r="D165" s="504"/>
      <c r="E165" s="504"/>
      <c r="F165" s="510"/>
      <c r="G165" s="507"/>
      <c r="H165" s="507"/>
      <c r="I165" s="472"/>
      <c r="J165" s="472"/>
      <c r="K165" s="472"/>
      <c r="L165" s="472"/>
      <c r="M165" s="472"/>
      <c r="N165" s="465" t="s">
        <v>280</v>
      </c>
      <c r="O165" s="30">
        <v>1</v>
      </c>
      <c r="P165" s="329"/>
      <c r="Q165" s="329"/>
      <c r="T165" s="100"/>
    </row>
    <row r="166" spans="2:20" ht="30" customHeight="1" x14ac:dyDescent="0.35">
      <c r="B166" s="505"/>
      <c r="C166" s="511"/>
      <c r="D166" s="505"/>
      <c r="E166" s="505"/>
      <c r="F166" s="511"/>
      <c r="G166" s="508"/>
      <c r="H166" s="508"/>
      <c r="I166" s="473"/>
      <c r="J166" s="473"/>
      <c r="K166" s="473"/>
      <c r="L166" s="473"/>
      <c r="M166" s="473"/>
      <c r="N166" s="466"/>
      <c r="O166" s="12" t="s">
        <v>26</v>
      </c>
      <c r="P166" s="337"/>
      <c r="Q166" s="337"/>
      <c r="T166" s="100"/>
    </row>
    <row r="167" spans="2:20" ht="30" customHeight="1" x14ac:dyDescent="0.35">
      <c r="B167" s="503" t="s">
        <v>624</v>
      </c>
      <c r="C167" s="509"/>
      <c r="D167" s="503" t="s">
        <v>614</v>
      </c>
      <c r="E167" s="503" t="s">
        <v>620</v>
      </c>
      <c r="F167" s="506"/>
      <c r="G167" s="506" t="s">
        <v>247</v>
      </c>
      <c r="H167" s="509"/>
      <c r="I167" s="471">
        <f>L167+M167</f>
        <v>2000000</v>
      </c>
      <c r="J167" s="471">
        <v>0</v>
      </c>
      <c r="K167" s="471">
        <v>0</v>
      </c>
      <c r="L167" s="471">
        <v>1700000</v>
      </c>
      <c r="M167" s="471">
        <v>300000</v>
      </c>
      <c r="N167" s="465" t="s">
        <v>279</v>
      </c>
      <c r="O167" s="30">
        <v>0.8</v>
      </c>
      <c r="P167" s="328" t="s">
        <v>293</v>
      </c>
      <c r="Q167" s="328" t="s">
        <v>327</v>
      </c>
      <c r="T167" s="100"/>
    </row>
    <row r="168" spans="2:20" ht="30" customHeight="1" x14ac:dyDescent="0.35">
      <c r="B168" s="504"/>
      <c r="C168" s="510"/>
      <c r="D168" s="504"/>
      <c r="E168" s="504"/>
      <c r="F168" s="507"/>
      <c r="G168" s="507"/>
      <c r="H168" s="510"/>
      <c r="I168" s="472"/>
      <c r="J168" s="472"/>
      <c r="K168" s="472"/>
      <c r="L168" s="472"/>
      <c r="M168" s="472"/>
      <c r="N168" s="466"/>
      <c r="O168" s="12" t="s">
        <v>26</v>
      </c>
      <c r="P168" s="329"/>
      <c r="Q168" s="329"/>
      <c r="T168" s="100"/>
    </row>
    <row r="169" spans="2:20" ht="30" customHeight="1" x14ac:dyDescent="0.35">
      <c r="B169" s="504"/>
      <c r="C169" s="510"/>
      <c r="D169" s="504"/>
      <c r="E169" s="504"/>
      <c r="F169" s="507"/>
      <c r="G169" s="507"/>
      <c r="H169" s="510"/>
      <c r="I169" s="472"/>
      <c r="J169" s="472"/>
      <c r="K169" s="472"/>
      <c r="L169" s="472"/>
      <c r="M169" s="472"/>
      <c r="N169" s="465" t="s">
        <v>281</v>
      </c>
      <c r="O169" s="30">
        <v>8813</v>
      </c>
      <c r="P169" s="329"/>
      <c r="Q169" s="329"/>
      <c r="T169" s="100"/>
    </row>
    <row r="170" spans="2:20" ht="30" customHeight="1" x14ac:dyDescent="0.35">
      <c r="B170" s="504"/>
      <c r="C170" s="510"/>
      <c r="D170" s="504"/>
      <c r="E170" s="504"/>
      <c r="F170" s="507"/>
      <c r="G170" s="507"/>
      <c r="H170" s="510"/>
      <c r="I170" s="472"/>
      <c r="J170" s="472"/>
      <c r="K170" s="472"/>
      <c r="L170" s="472"/>
      <c r="M170" s="472"/>
      <c r="N170" s="466"/>
      <c r="O170" s="12" t="s">
        <v>26</v>
      </c>
      <c r="P170" s="329"/>
      <c r="Q170" s="329"/>
      <c r="T170" s="100"/>
    </row>
    <row r="171" spans="2:20" ht="30" customHeight="1" x14ac:dyDescent="0.35">
      <c r="B171" s="504"/>
      <c r="C171" s="510"/>
      <c r="D171" s="504"/>
      <c r="E171" s="504"/>
      <c r="F171" s="507"/>
      <c r="G171" s="507"/>
      <c r="H171" s="510"/>
      <c r="I171" s="472"/>
      <c r="J171" s="472"/>
      <c r="K171" s="472"/>
      <c r="L171" s="472"/>
      <c r="M171" s="472"/>
      <c r="N171" s="465" t="s">
        <v>280</v>
      </c>
      <c r="O171" s="30">
        <v>1</v>
      </c>
      <c r="P171" s="329"/>
      <c r="Q171" s="329"/>
      <c r="T171" s="100"/>
    </row>
    <row r="172" spans="2:20" ht="30" customHeight="1" x14ac:dyDescent="0.35">
      <c r="B172" s="505"/>
      <c r="C172" s="511"/>
      <c r="D172" s="505"/>
      <c r="E172" s="505"/>
      <c r="F172" s="508"/>
      <c r="G172" s="508"/>
      <c r="H172" s="511"/>
      <c r="I172" s="473"/>
      <c r="J172" s="473"/>
      <c r="K172" s="473"/>
      <c r="L172" s="473"/>
      <c r="M172" s="473"/>
      <c r="N172" s="466"/>
      <c r="O172" s="12" t="s">
        <v>26</v>
      </c>
      <c r="P172" s="337"/>
      <c r="Q172" s="337"/>
      <c r="T172" s="100"/>
    </row>
    <row r="173" spans="2:20" ht="30" customHeight="1" x14ac:dyDescent="0.35">
      <c r="B173" s="415" t="s">
        <v>347</v>
      </c>
      <c r="C173" s="430" t="s">
        <v>119</v>
      </c>
      <c r="D173" s="415" t="s">
        <v>341</v>
      </c>
      <c r="E173" s="415" t="s">
        <v>632</v>
      </c>
      <c r="F173" s="430" t="s">
        <v>120</v>
      </c>
      <c r="G173" s="430" t="s">
        <v>247</v>
      </c>
      <c r="H173" s="430" t="s">
        <v>121</v>
      </c>
      <c r="I173" s="459">
        <f>I177</f>
        <v>2264612</v>
      </c>
      <c r="J173" s="459">
        <f t="shared" ref="J173:M173" si="1">J177</f>
        <v>0</v>
      </c>
      <c r="K173" s="459">
        <f t="shared" si="1"/>
        <v>0</v>
      </c>
      <c r="L173" s="459">
        <f t="shared" si="1"/>
        <v>1924920</v>
      </c>
      <c r="M173" s="459">
        <f t="shared" si="1"/>
        <v>339692</v>
      </c>
      <c r="N173" s="463" t="s">
        <v>278</v>
      </c>
      <c r="O173" s="151">
        <f>O177</f>
        <v>650000</v>
      </c>
      <c r="P173" s="338" t="str">
        <f>P177</f>
        <v>2024 IV</v>
      </c>
      <c r="Q173" s="341" t="str">
        <f>Q177</f>
        <v>2029 III</v>
      </c>
      <c r="T173" s="100"/>
    </row>
    <row r="174" spans="2:20" ht="30" customHeight="1" x14ac:dyDescent="0.35">
      <c r="B174" s="415"/>
      <c r="C174" s="430"/>
      <c r="D174" s="415"/>
      <c r="E174" s="415"/>
      <c r="F174" s="430"/>
      <c r="G174" s="430"/>
      <c r="H174" s="430"/>
      <c r="I174" s="459"/>
      <c r="J174" s="459"/>
      <c r="K174" s="459"/>
      <c r="L174" s="459"/>
      <c r="M174" s="459"/>
      <c r="N174" s="463"/>
      <c r="O174" s="52" t="s">
        <v>26</v>
      </c>
      <c r="P174" s="339"/>
      <c r="Q174" s="342"/>
      <c r="T174" s="100"/>
    </row>
    <row r="175" spans="2:20" ht="30" customHeight="1" x14ac:dyDescent="0.35">
      <c r="B175" s="415"/>
      <c r="C175" s="430"/>
      <c r="D175" s="415"/>
      <c r="E175" s="415"/>
      <c r="F175" s="430"/>
      <c r="G175" s="430"/>
      <c r="H175" s="430"/>
      <c r="I175" s="459"/>
      <c r="J175" s="459"/>
      <c r="K175" s="459"/>
      <c r="L175" s="459"/>
      <c r="M175" s="459"/>
      <c r="N175" s="463" t="s">
        <v>280</v>
      </c>
      <c r="O175" s="151">
        <f>O179</f>
        <v>1</v>
      </c>
      <c r="P175" s="339"/>
      <c r="Q175" s="342"/>
      <c r="T175" s="100"/>
    </row>
    <row r="176" spans="2:20" ht="30" customHeight="1" x14ac:dyDescent="0.35">
      <c r="B176" s="415"/>
      <c r="C176" s="430"/>
      <c r="D176" s="415"/>
      <c r="E176" s="415"/>
      <c r="F176" s="430"/>
      <c r="G176" s="430"/>
      <c r="H176" s="430"/>
      <c r="I176" s="459"/>
      <c r="J176" s="459"/>
      <c r="K176" s="459"/>
      <c r="L176" s="459"/>
      <c r="M176" s="459"/>
      <c r="N176" s="463"/>
      <c r="O176" s="52" t="s">
        <v>26</v>
      </c>
      <c r="P176" s="339"/>
      <c r="Q176" s="342"/>
      <c r="T176" s="100"/>
    </row>
    <row r="177" spans="2:20" s="101" customFormat="1" ht="36" customHeight="1" x14ac:dyDescent="0.35">
      <c r="B177" s="464" t="s">
        <v>633</v>
      </c>
      <c r="C177" s="458"/>
      <c r="D177" s="267" t="s">
        <v>341</v>
      </c>
      <c r="E177" s="267" t="s">
        <v>632</v>
      </c>
      <c r="F177" s="458"/>
      <c r="G177" s="458" t="s">
        <v>247</v>
      </c>
      <c r="H177" s="458"/>
      <c r="I177" s="457">
        <f>SUM(J177:M180)</f>
        <v>2264612</v>
      </c>
      <c r="J177" s="457">
        <f>J264</f>
        <v>0</v>
      </c>
      <c r="K177" s="457">
        <f>K264</f>
        <v>0</v>
      </c>
      <c r="L177" s="457">
        <v>1924920</v>
      </c>
      <c r="M177" s="457">
        <v>339692</v>
      </c>
      <c r="N177" s="460" t="s">
        <v>278</v>
      </c>
      <c r="O177" s="30">
        <v>650000</v>
      </c>
      <c r="P177" s="411" t="s">
        <v>462</v>
      </c>
      <c r="Q177" s="396" t="s">
        <v>327</v>
      </c>
      <c r="T177" s="100"/>
    </row>
    <row r="178" spans="2:20" s="101" customFormat="1" ht="36" customHeight="1" x14ac:dyDescent="0.35">
      <c r="B178" s="464"/>
      <c r="C178" s="458"/>
      <c r="D178" s="267"/>
      <c r="E178" s="267"/>
      <c r="F178" s="458"/>
      <c r="G178" s="458"/>
      <c r="H178" s="458"/>
      <c r="I178" s="457"/>
      <c r="J178" s="457"/>
      <c r="K178" s="457"/>
      <c r="L178" s="457"/>
      <c r="M178" s="457"/>
      <c r="N178" s="460"/>
      <c r="O178" s="12" t="s">
        <v>26</v>
      </c>
      <c r="P178" s="411"/>
      <c r="Q178" s="396"/>
      <c r="T178" s="100"/>
    </row>
    <row r="179" spans="2:20" s="101" customFormat="1" ht="36" customHeight="1" x14ac:dyDescent="0.35">
      <c r="B179" s="464"/>
      <c r="C179" s="458"/>
      <c r="D179" s="267"/>
      <c r="E179" s="267"/>
      <c r="F179" s="458"/>
      <c r="G179" s="458"/>
      <c r="H179" s="458"/>
      <c r="I179" s="457"/>
      <c r="J179" s="457"/>
      <c r="K179" s="457"/>
      <c r="L179" s="457"/>
      <c r="M179" s="457"/>
      <c r="N179" s="460" t="s">
        <v>280</v>
      </c>
      <c r="O179" s="30">
        <v>1</v>
      </c>
      <c r="P179" s="411"/>
      <c r="Q179" s="396"/>
      <c r="T179" s="100"/>
    </row>
    <row r="180" spans="2:20" s="101" customFormat="1" ht="36" customHeight="1" x14ac:dyDescent="0.35">
      <c r="B180" s="464"/>
      <c r="C180" s="458"/>
      <c r="D180" s="267"/>
      <c r="E180" s="267"/>
      <c r="F180" s="458"/>
      <c r="G180" s="458"/>
      <c r="H180" s="458"/>
      <c r="I180" s="457"/>
      <c r="J180" s="457"/>
      <c r="K180" s="457"/>
      <c r="L180" s="457"/>
      <c r="M180" s="457"/>
      <c r="N180" s="460"/>
      <c r="O180" s="12" t="s">
        <v>26</v>
      </c>
      <c r="P180" s="411"/>
      <c r="Q180" s="396"/>
      <c r="T180" s="100"/>
    </row>
    <row r="181" spans="2:20" s="101" customFormat="1" ht="27.4" customHeight="1" x14ac:dyDescent="0.35">
      <c r="B181" s="415" t="s">
        <v>348</v>
      </c>
      <c r="C181" s="430" t="s">
        <v>119</v>
      </c>
      <c r="D181" s="415" t="s">
        <v>349</v>
      </c>
      <c r="E181" s="415" t="s">
        <v>350</v>
      </c>
      <c r="F181" s="430" t="s">
        <v>120</v>
      </c>
      <c r="G181" s="430" t="s">
        <v>247</v>
      </c>
      <c r="H181" s="430" t="s">
        <v>121</v>
      </c>
      <c r="I181" s="459">
        <f>I185</f>
        <v>14528997.18</v>
      </c>
      <c r="J181" s="459">
        <f t="shared" ref="J181:M181" si="2">J185</f>
        <v>0</v>
      </c>
      <c r="K181" s="459">
        <f t="shared" si="2"/>
        <v>0</v>
      </c>
      <c r="L181" s="459">
        <f t="shared" si="2"/>
        <v>12333680</v>
      </c>
      <c r="M181" s="459">
        <f t="shared" si="2"/>
        <v>2195317.1800000002</v>
      </c>
      <c r="N181" s="463" t="s">
        <v>278</v>
      </c>
      <c r="O181" s="60">
        <f>O185</f>
        <v>16139251</v>
      </c>
      <c r="P181" s="338" t="str">
        <f>P185</f>
        <v>2024 IV</v>
      </c>
      <c r="Q181" s="341" t="str">
        <f>Q185</f>
        <v>2029 III</v>
      </c>
      <c r="T181" s="100"/>
    </row>
    <row r="182" spans="2:20" s="101" customFormat="1" ht="27.4" customHeight="1" x14ac:dyDescent="0.35">
      <c r="B182" s="415"/>
      <c r="C182" s="430"/>
      <c r="D182" s="415"/>
      <c r="E182" s="415"/>
      <c r="F182" s="430"/>
      <c r="G182" s="430"/>
      <c r="H182" s="430"/>
      <c r="I182" s="459"/>
      <c r="J182" s="459"/>
      <c r="K182" s="459"/>
      <c r="L182" s="459"/>
      <c r="M182" s="459"/>
      <c r="N182" s="463"/>
      <c r="O182" s="52" t="s">
        <v>26</v>
      </c>
      <c r="P182" s="339"/>
      <c r="Q182" s="342"/>
      <c r="T182" s="100"/>
    </row>
    <row r="183" spans="2:20" s="101" customFormat="1" ht="27.4" customHeight="1" x14ac:dyDescent="0.35">
      <c r="B183" s="415"/>
      <c r="C183" s="430"/>
      <c r="D183" s="415"/>
      <c r="E183" s="415"/>
      <c r="F183" s="430"/>
      <c r="G183" s="430"/>
      <c r="H183" s="430"/>
      <c r="I183" s="459"/>
      <c r="J183" s="459"/>
      <c r="K183" s="459"/>
      <c r="L183" s="459"/>
      <c r="M183" s="459"/>
      <c r="N183" s="463" t="s">
        <v>280</v>
      </c>
      <c r="O183" s="60">
        <f>O187</f>
        <v>1</v>
      </c>
      <c r="P183" s="339"/>
      <c r="Q183" s="342"/>
      <c r="T183" s="100"/>
    </row>
    <row r="184" spans="2:20" s="101" customFormat="1" ht="27.4" customHeight="1" x14ac:dyDescent="0.35">
      <c r="B184" s="415"/>
      <c r="C184" s="430"/>
      <c r="D184" s="415"/>
      <c r="E184" s="415"/>
      <c r="F184" s="430"/>
      <c r="G184" s="430"/>
      <c r="H184" s="430"/>
      <c r="I184" s="459"/>
      <c r="J184" s="459"/>
      <c r="K184" s="459"/>
      <c r="L184" s="459"/>
      <c r="M184" s="459"/>
      <c r="N184" s="463"/>
      <c r="O184" s="52" t="s">
        <v>26</v>
      </c>
      <c r="P184" s="339"/>
      <c r="Q184" s="342"/>
      <c r="T184" s="100"/>
    </row>
    <row r="185" spans="2:20" s="101" customFormat="1" ht="23.65" customHeight="1" x14ac:dyDescent="0.35">
      <c r="B185" s="464" t="s">
        <v>634</v>
      </c>
      <c r="C185" s="458"/>
      <c r="D185" s="267" t="s">
        <v>349</v>
      </c>
      <c r="E185" s="267" t="s">
        <v>350</v>
      </c>
      <c r="F185" s="458"/>
      <c r="G185" s="458" t="s">
        <v>247</v>
      </c>
      <c r="H185" s="458"/>
      <c r="I185" s="457">
        <f>L185+M185</f>
        <v>14528997.18</v>
      </c>
      <c r="J185" s="457">
        <v>0</v>
      </c>
      <c r="K185" s="457">
        <v>0</v>
      </c>
      <c r="L185" s="457">
        <v>12333680</v>
      </c>
      <c r="M185" s="457">
        <v>2195317.1800000002</v>
      </c>
      <c r="N185" s="460" t="s">
        <v>278</v>
      </c>
      <c r="O185" s="29">
        <v>16139251</v>
      </c>
      <c r="P185" s="411" t="s">
        <v>462</v>
      </c>
      <c r="Q185" s="396" t="s">
        <v>327</v>
      </c>
      <c r="T185" s="100"/>
    </row>
    <row r="186" spans="2:20" s="101" customFormat="1" ht="23.65" customHeight="1" x14ac:dyDescent="0.35">
      <c r="B186" s="464"/>
      <c r="C186" s="458"/>
      <c r="D186" s="267"/>
      <c r="E186" s="267"/>
      <c r="F186" s="458"/>
      <c r="G186" s="458"/>
      <c r="H186" s="458"/>
      <c r="I186" s="457"/>
      <c r="J186" s="457"/>
      <c r="K186" s="457"/>
      <c r="L186" s="457"/>
      <c r="M186" s="457"/>
      <c r="N186" s="460"/>
      <c r="O186" s="12" t="s">
        <v>26</v>
      </c>
      <c r="P186" s="411"/>
      <c r="Q186" s="396"/>
      <c r="T186" s="100"/>
    </row>
    <row r="187" spans="2:20" s="101" customFormat="1" ht="23.65" customHeight="1" x14ac:dyDescent="0.35">
      <c r="B187" s="464"/>
      <c r="C187" s="458"/>
      <c r="D187" s="267"/>
      <c r="E187" s="267"/>
      <c r="F187" s="458"/>
      <c r="G187" s="458"/>
      <c r="H187" s="458"/>
      <c r="I187" s="457"/>
      <c r="J187" s="457"/>
      <c r="K187" s="457"/>
      <c r="L187" s="457"/>
      <c r="M187" s="457"/>
      <c r="N187" s="460" t="s">
        <v>280</v>
      </c>
      <c r="O187" s="29">
        <v>1</v>
      </c>
      <c r="P187" s="411"/>
      <c r="Q187" s="396"/>
      <c r="T187" s="100"/>
    </row>
    <row r="188" spans="2:20" s="101" customFormat="1" ht="23.65" customHeight="1" x14ac:dyDescent="0.35">
      <c r="B188" s="464"/>
      <c r="C188" s="458"/>
      <c r="D188" s="267"/>
      <c r="E188" s="267"/>
      <c r="F188" s="458"/>
      <c r="G188" s="458"/>
      <c r="H188" s="458"/>
      <c r="I188" s="457"/>
      <c r="J188" s="457"/>
      <c r="K188" s="457"/>
      <c r="L188" s="457"/>
      <c r="M188" s="457"/>
      <c r="N188" s="460"/>
      <c r="O188" s="12" t="s">
        <v>26</v>
      </c>
      <c r="P188" s="411"/>
      <c r="Q188" s="396"/>
      <c r="T188" s="100"/>
    </row>
    <row r="189" spans="2:20" s="101" customFormat="1" ht="29.65" customHeight="1" x14ac:dyDescent="0.35">
      <c r="B189" s="415" t="s">
        <v>351</v>
      </c>
      <c r="C189" s="430" t="s">
        <v>119</v>
      </c>
      <c r="D189" s="415" t="s">
        <v>352</v>
      </c>
      <c r="E189" s="415" t="s">
        <v>635</v>
      </c>
      <c r="F189" s="430" t="s">
        <v>120</v>
      </c>
      <c r="G189" s="430" t="s">
        <v>247</v>
      </c>
      <c r="H189" s="430" t="s">
        <v>121</v>
      </c>
      <c r="I189" s="459">
        <f>I193</f>
        <v>595000</v>
      </c>
      <c r="J189" s="459">
        <f t="shared" ref="J189:M189" si="3">J193</f>
        <v>0</v>
      </c>
      <c r="K189" s="459">
        <f t="shared" si="3"/>
        <v>0</v>
      </c>
      <c r="L189" s="459">
        <f t="shared" si="3"/>
        <v>505750</v>
      </c>
      <c r="M189" s="459">
        <f t="shared" si="3"/>
        <v>89250</v>
      </c>
      <c r="N189" s="463" t="s">
        <v>278</v>
      </c>
      <c r="O189" s="60">
        <f>O193</f>
        <v>12500</v>
      </c>
      <c r="P189" s="338" t="str">
        <f>P193</f>
        <v>2025 I</v>
      </c>
      <c r="Q189" s="341" t="str">
        <f>Q193</f>
        <v>2028 IV</v>
      </c>
      <c r="T189" s="100"/>
    </row>
    <row r="190" spans="2:20" s="101" customFormat="1" ht="29.65" customHeight="1" x14ac:dyDescent="0.35">
      <c r="B190" s="415"/>
      <c r="C190" s="430"/>
      <c r="D190" s="415"/>
      <c r="E190" s="415"/>
      <c r="F190" s="430"/>
      <c r="G190" s="430"/>
      <c r="H190" s="430"/>
      <c r="I190" s="459"/>
      <c r="J190" s="459"/>
      <c r="K190" s="459"/>
      <c r="L190" s="459"/>
      <c r="M190" s="459"/>
      <c r="N190" s="463"/>
      <c r="O190" s="52" t="str">
        <f>O194</f>
        <v>(2028)</v>
      </c>
      <c r="P190" s="339"/>
      <c r="Q190" s="342"/>
      <c r="T190" s="100"/>
    </row>
    <row r="191" spans="2:20" s="101" customFormat="1" ht="29.65" customHeight="1" x14ac:dyDescent="0.35">
      <c r="B191" s="415"/>
      <c r="C191" s="430"/>
      <c r="D191" s="415"/>
      <c r="E191" s="415"/>
      <c r="F191" s="430"/>
      <c r="G191" s="430"/>
      <c r="H191" s="430"/>
      <c r="I191" s="459"/>
      <c r="J191" s="459"/>
      <c r="K191" s="459"/>
      <c r="L191" s="459"/>
      <c r="M191" s="459"/>
      <c r="N191" s="463" t="s">
        <v>280</v>
      </c>
      <c r="O191" s="60">
        <f>O195</f>
        <v>1</v>
      </c>
      <c r="P191" s="339"/>
      <c r="Q191" s="342"/>
      <c r="T191" s="100"/>
    </row>
    <row r="192" spans="2:20" s="101" customFormat="1" ht="29.65" customHeight="1" x14ac:dyDescent="0.35">
      <c r="B192" s="415"/>
      <c r="C192" s="430"/>
      <c r="D192" s="415"/>
      <c r="E192" s="415"/>
      <c r="F192" s="430"/>
      <c r="G192" s="430"/>
      <c r="H192" s="430"/>
      <c r="I192" s="459"/>
      <c r="J192" s="459"/>
      <c r="K192" s="459"/>
      <c r="L192" s="459"/>
      <c r="M192" s="459"/>
      <c r="N192" s="463"/>
      <c r="O192" s="52" t="str">
        <f>O196</f>
        <v>(2028)</v>
      </c>
      <c r="P192" s="339"/>
      <c r="Q192" s="342"/>
      <c r="T192" s="100"/>
    </row>
    <row r="193" spans="2:20" s="101" customFormat="1" ht="24" customHeight="1" x14ac:dyDescent="0.35">
      <c r="B193" s="461" t="s">
        <v>636</v>
      </c>
      <c r="C193" s="462"/>
      <c r="D193" s="267" t="s">
        <v>352</v>
      </c>
      <c r="E193" s="267" t="s">
        <v>635</v>
      </c>
      <c r="F193" s="458"/>
      <c r="G193" s="458" t="s">
        <v>247</v>
      </c>
      <c r="H193" s="458"/>
      <c r="I193" s="457">
        <f>SUM(J193:M196)</f>
        <v>595000</v>
      </c>
      <c r="J193" s="457">
        <f>J280</f>
        <v>0</v>
      </c>
      <c r="K193" s="457">
        <f>K280</f>
        <v>0</v>
      </c>
      <c r="L193" s="457">
        <v>505750</v>
      </c>
      <c r="M193" s="457">
        <v>89250</v>
      </c>
      <c r="N193" s="460" t="s">
        <v>278</v>
      </c>
      <c r="O193" s="29">
        <v>12500</v>
      </c>
      <c r="P193" s="411" t="s">
        <v>326</v>
      </c>
      <c r="Q193" s="396" t="s">
        <v>346</v>
      </c>
      <c r="T193" s="100"/>
    </row>
    <row r="194" spans="2:20" s="101" customFormat="1" ht="24" customHeight="1" x14ac:dyDescent="0.35">
      <c r="B194" s="461"/>
      <c r="C194" s="462"/>
      <c r="D194" s="267"/>
      <c r="E194" s="267"/>
      <c r="F194" s="458"/>
      <c r="G194" s="458"/>
      <c r="H194" s="458"/>
      <c r="I194" s="457"/>
      <c r="J194" s="457"/>
      <c r="K194" s="457"/>
      <c r="L194" s="457"/>
      <c r="M194" s="457"/>
      <c r="N194" s="460"/>
      <c r="O194" s="12" t="s">
        <v>122</v>
      </c>
      <c r="P194" s="411"/>
      <c r="Q194" s="396"/>
      <c r="T194" s="100"/>
    </row>
    <row r="195" spans="2:20" s="101" customFormat="1" ht="24" customHeight="1" x14ac:dyDescent="0.35">
      <c r="B195" s="461"/>
      <c r="C195" s="462"/>
      <c r="D195" s="267"/>
      <c r="E195" s="267"/>
      <c r="F195" s="458"/>
      <c r="G195" s="458"/>
      <c r="H195" s="458"/>
      <c r="I195" s="457"/>
      <c r="J195" s="457"/>
      <c r="K195" s="457"/>
      <c r="L195" s="457"/>
      <c r="M195" s="457"/>
      <c r="N195" s="460" t="s">
        <v>280</v>
      </c>
      <c r="O195" s="29">
        <v>1</v>
      </c>
      <c r="P195" s="411"/>
      <c r="Q195" s="396"/>
      <c r="T195" s="100"/>
    </row>
    <row r="196" spans="2:20" s="101" customFormat="1" ht="118.15" customHeight="1" x14ac:dyDescent="0.35">
      <c r="B196" s="461"/>
      <c r="C196" s="462"/>
      <c r="D196" s="267"/>
      <c r="E196" s="267"/>
      <c r="F196" s="458"/>
      <c r="G196" s="458"/>
      <c r="H196" s="458"/>
      <c r="I196" s="457"/>
      <c r="J196" s="457"/>
      <c r="K196" s="457"/>
      <c r="L196" s="457"/>
      <c r="M196" s="457"/>
      <c r="N196" s="460"/>
      <c r="O196" s="12" t="s">
        <v>122</v>
      </c>
      <c r="P196" s="411"/>
      <c r="Q196" s="396"/>
      <c r="T196" s="100"/>
    </row>
    <row r="197" spans="2:20" s="100" customFormat="1" ht="15.65" customHeight="1" x14ac:dyDescent="0.35">
      <c r="B197" s="371" t="s">
        <v>125</v>
      </c>
      <c r="C197" s="371"/>
      <c r="D197" s="371"/>
      <c r="E197" s="371"/>
      <c r="F197" s="371"/>
      <c r="G197" s="371"/>
      <c r="H197" s="371"/>
      <c r="I197" s="54">
        <f>I40+I54+I173+I181+I189</f>
        <v>50046403.32</v>
      </c>
      <c r="J197" s="54">
        <f>J40+J54+J173+J181+J189</f>
        <v>0</v>
      </c>
      <c r="K197" s="54">
        <f>K40+K54+K173+K181+K189</f>
        <v>0</v>
      </c>
      <c r="L197" s="54">
        <f>L40+L54+L173+L181+L189</f>
        <v>42351305.789999999</v>
      </c>
      <c r="M197" s="54">
        <f>M40+M54+M173+M181+M189</f>
        <v>7695097.5299999993</v>
      </c>
      <c r="N197" s="479"/>
      <c r="O197" s="479"/>
      <c r="P197" s="479"/>
      <c r="Q197" s="479"/>
    </row>
    <row r="198" spans="2:20" ht="15.5" x14ac:dyDescent="0.35">
      <c r="B198" s="113"/>
      <c r="C198" s="114"/>
      <c r="D198" s="113"/>
      <c r="E198" s="114"/>
      <c r="F198" s="114"/>
      <c r="G198" s="113"/>
      <c r="H198" s="114"/>
      <c r="I198" s="115"/>
      <c r="J198" s="114"/>
      <c r="K198" s="116"/>
      <c r="L198" s="116"/>
      <c r="M198" s="116"/>
      <c r="N198" s="113"/>
      <c r="O198" s="117"/>
      <c r="P198" s="113"/>
      <c r="Q198" s="113"/>
    </row>
    <row r="199" spans="2:20" s="86" customFormat="1" ht="15.5" x14ac:dyDescent="0.35">
      <c r="B199" s="126" t="s">
        <v>337</v>
      </c>
      <c r="C199" s="126"/>
      <c r="D199" s="126"/>
      <c r="E199" s="126"/>
      <c r="N199" s="144"/>
      <c r="O199" s="145"/>
      <c r="P199" s="146"/>
      <c r="Q199" s="144"/>
    </row>
    <row r="200" spans="2:20" s="86" customFormat="1" ht="15.65" customHeight="1" x14ac:dyDescent="0.35">
      <c r="B200" s="123" t="s">
        <v>2</v>
      </c>
      <c r="C200" s="412" t="s">
        <v>126</v>
      </c>
      <c r="D200" s="412"/>
      <c r="E200" s="412"/>
      <c r="F200" s="413" t="s">
        <v>127</v>
      </c>
      <c r="G200" s="413"/>
      <c r="H200" s="413"/>
      <c r="I200" s="413"/>
      <c r="J200" s="412" t="s">
        <v>128</v>
      </c>
      <c r="K200" s="413"/>
      <c r="L200" s="413"/>
      <c r="M200" s="413"/>
      <c r="N200" s="144"/>
      <c r="O200" s="147"/>
      <c r="P200" s="146"/>
      <c r="Q200" s="144"/>
    </row>
    <row r="201" spans="2:20" s="86" customFormat="1" ht="15.5" x14ac:dyDescent="0.35">
      <c r="B201" s="125">
        <v>1</v>
      </c>
      <c r="C201" s="405">
        <v>2</v>
      </c>
      <c r="D201" s="405"/>
      <c r="E201" s="405"/>
      <c r="F201" s="405">
        <v>3</v>
      </c>
      <c r="G201" s="405"/>
      <c r="H201" s="405"/>
      <c r="I201" s="405"/>
      <c r="J201" s="405">
        <v>4</v>
      </c>
      <c r="K201" s="405"/>
      <c r="L201" s="405"/>
      <c r="M201" s="405"/>
      <c r="N201" s="144"/>
      <c r="O201" s="145"/>
      <c r="P201" s="146"/>
      <c r="Q201" s="144"/>
    </row>
    <row r="202" spans="2:20" s="86" customFormat="1" ht="15.5" x14ac:dyDescent="0.35">
      <c r="B202" s="127"/>
      <c r="C202" s="414"/>
      <c r="D202" s="414"/>
      <c r="E202" s="414"/>
      <c r="F202" s="411"/>
      <c r="G202" s="411"/>
      <c r="H202" s="411"/>
      <c r="I202" s="411"/>
      <c r="J202" s="411"/>
      <c r="K202" s="411"/>
      <c r="L202" s="411"/>
      <c r="M202" s="411"/>
      <c r="N202" s="144"/>
      <c r="O202" s="147"/>
      <c r="P202" s="146"/>
      <c r="Q202" s="144"/>
    </row>
    <row r="203" spans="2:20" s="86" customFormat="1" ht="15.5" x14ac:dyDescent="0.35">
      <c r="N203" s="144"/>
      <c r="O203" s="145"/>
      <c r="P203" s="146"/>
      <c r="Q203" s="144"/>
    </row>
    <row r="204" spans="2:20" s="86" customFormat="1" ht="15.5" x14ac:dyDescent="0.35">
      <c r="B204" s="126" t="s">
        <v>338</v>
      </c>
      <c r="C204" s="126"/>
      <c r="D204" s="126"/>
      <c r="E204" s="126"/>
      <c r="F204" s="126"/>
      <c r="N204" s="144"/>
      <c r="O204" s="147"/>
      <c r="P204" s="146"/>
      <c r="Q204" s="144"/>
    </row>
    <row r="205" spans="2:20" s="86" customFormat="1" ht="15.65" customHeight="1" x14ac:dyDescent="0.35">
      <c r="B205" s="123" t="s">
        <v>2</v>
      </c>
      <c r="C205" s="413" t="s">
        <v>129</v>
      </c>
      <c r="D205" s="413"/>
      <c r="E205" s="413"/>
      <c r="F205" s="413" t="s">
        <v>127</v>
      </c>
      <c r="G205" s="413"/>
      <c r="H205" s="413"/>
      <c r="I205" s="413"/>
      <c r="J205" s="412" t="s">
        <v>130</v>
      </c>
      <c r="K205" s="413"/>
      <c r="L205" s="413"/>
      <c r="M205" s="413"/>
      <c r="N205" s="144"/>
      <c r="O205" s="145"/>
      <c r="P205" s="146"/>
      <c r="Q205" s="144"/>
    </row>
    <row r="206" spans="2:20" s="86" customFormat="1" ht="15.5" x14ac:dyDescent="0.35">
      <c r="B206" s="125">
        <v>1</v>
      </c>
      <c r="C206" s="405">
        <v>2</v>
      </c>
      <c r="D206" s="405"/>
      <c r="E206" s="405"/>
      <c r="F206" s="405">
        <v>3</v>
      </c>
      <c r="G206" s="405"/>
      <c r="H206" s="405"/>
      <c r="I206" s="405"/>
      <c r="J206" s="405">
        <v>4</v>
      </c>
      <c r="K206" s="405"/>
      <c r="L206" s="405"/>
      <c r="M206" s="405"/>
      <c r="N206" s="144"/>
      <c r="O206" s="147"/>
      <c r="P206" s="146"/>
      <c r="Q206" s="144"/>
    </row>
    <row r="207" spans="2:20" s="86" customFormat="1" ht="18" customHeight="1" x14ac:dyDescent="0.35">
      <c r="B207" s="127"/>
      <c r="C207" s="266"/>
      <c r="D207" s="266"/>
      <c r="E207" s="266"/>
      <c r="F207" s="411"/>
      <c r="G207" s="411"/>
      <c r="H207" s="411"/>
      <c r="I207" s="411"/>
      <c r="J207" s="411"/>
      <c r="K207" s="411"/>
      <c r="L207" s="411"/>
      <c r="M207" s="411"/>
      <c r="N207" s="144"/>
      <c r="O207" s="148"/>
      <c r="P207" s="146"/>
      <c r="Q207" s="144"/>
    </row>
    <row r="208" spans="2:20" s="86" customFormat="1" ht="15.5" x14ac:dyDescent="0.35">
      <c r="N208" s="144"/>
      <c r="O208" s="147"/>
      <c r="P208" s="146"/>
      <c r="Q208" s="144"/>
    </row>
    <row r="209" spans="1:17" s="86" customFormat="1" ht="15" x14ac:dyDescent="0.35">
      <c r="B209" s="477" t="s">
        <v>312</v>
      </c>
      <c r="C209" s="477"/>
      <c r="D209" s="477"/>
    </row>
    <row r="210" spans="1:17" s="86" customFormat="1" ht="15" x14ac:dyDescent="0.35">
      <c r="B210" s="123" t="s">
        <v>2</v>
      </c>
      <c r="C210" s="412" t="s">
        <v>131</v>
      </c>
      <c r="D210" s="412"/>
      <c r="E210" s="412"/>
      <c r="F210" s="408" t="s">
        <v>132</v>
      </c>
      <c r="G210" s="409"/>
      <c r="H210" s="409"/>
      <c r="I210" s="409"/>
      <c r="J210" s="409"/>
      <c r="K210" s="409"/>
      <c r="L210" s="409"/>
      <c r="M210" s="410"/>
    </row>
    <row r="211" spans="1:17" s="86" customFormat="1" ht="15.5" x14ac:dyDescent="0.35">
      <c r="B211" s="125">
        <v>1</v>
      </c>
      <c r="C211" s="405">
        <v>2</v>
      </c>
      <c r="D211" s="405"/>
      <c r="E211" s="405"/>
      <c r="F211" s="399">
        <v>3</v>
      </c>
      <c r="G211" s="400"/>
      <c r="H211" s="400"/>
      <c r="I211" s="400"/>
      <c r="J211" s="400"/>
      <c r="K211" s="400"/>
      <c r="L211" s="400"/>
      <c r="M211" s="401"/>
    </row>
    <row r="212" spans="1:17" s="86" customFormat="1" ht="16.899999999999999" customHeight="1" x14ac:dyDescent="0.35">
      <c r="B212" s="127"/>
      <c r="C212" s="266"/>
      <c r="D212" s="266"/>
      <c r="E212" s="266"/>
      <c r="F212" s="478"/>
      <c r="G212" s="403"/>
      <c r="H212" s="403"/>
      <c r="I212" s="403"/>
      <c r="J212" s="403"/>
      <c r="K212" s="403"/>
      <c r="L212" s="403"/>
      <c r="M212" s="404"/>
    </row>
    <row r="213" spans="1:17" s="86" customFormat="1" x14ac:dyDescent="0.35"/>
    <row r="214" spans="1:17" s="86" customFormat="1" ht="15" x14ac:dyDescent="0.35">
      <c r="B214" s="477" t="s">
        <v>313</v>
      </c>
      <c r="C214" s="477"/>
      <c r="D214" s="477"/>
      <c r="E214" s="477"/>
      <c r="F214" s="477"/>
      <c r="G214" s="477"/>
    </row>
    <row r="215" spans="1:17" s="86" customFormat="1" ht="15" x14ac:dyDescent="0.35">
      <c r="B215" s="123" t="s">
        <v>2</v>
      </c>
      <c r="C215" s="408" t="s">
        <v>133</v>
      </c>
      <c r="D215" s="409"/>
      <c r="E215" s="409"/>
      <c r="F215" s="409"/>
      <c r="G215" s="409"/>
      <c r="H215" s="409"/>
      <c r="I215" s="409"/>
      <c r="J215" s="409"/>
      <c r="K215" s="409"/>
      <c r="L215" s="409"/>
      <c r="M215" s="410"/>
    </row>
    <row r="216" spans="1:17" s="86" customFormat="1" ht="15.5" x14ac:dyDescent="0.35">
      <c r="B216" s="125">
        <v>1</v>
      </c>
      <c r="C216" s="399">
        <v>2</v>
      </c>
      <c r="D216" s="400"/>
      <c r="E216" s="400"/>
      <c r="F216" s="400"/>
      <c r="G216" s="400"/>
      <c r="H216" s="400"/>
      <c r="I216" s="400"/>
      <c r="J216" s="400"/>
      <c r="K216" s="400"/>
      <c r="L216" s="400"/>
      <c r="M216" s="401"/>
    </row>
    <row r="217" spans="1:17" s="86" customFormat="1" ht="15.5" x14ac:dyDescent="0.35">
      <c r="B217" s="127"/>
      <c r="C217" s="402"/>
      <c r="D217" s="403"/>
      <c r="E217" s="403"/>
      <c r="F217" s="403"/>
      <c r="G217" s="403"/>
      <c r="H217" s="403"/>
      <c r="I217" s="403"/>
      <c r="J217" s="403"/>
      <c r="K217" s="403"/>
      <c r="L217" s="403"/>
      <c r="M217" s="404"/>
    </row>
    <row r="219" spans="1:17" s="86" customFormat="1" ht="17.649999999999999" customHeight="1" x14ac:dyDescent="0.35">
      <c r="A219" s="149">
        <v>135</v>
      </c>
      <c r="B219" s="159" t="s">
        <v>598</v>
      </c>
      <c r="C219" s="159"/>
      <c r="D219" s="159"/>
      <c r="E219" s="159"/>
      <c r="F219" s="159"/>
      <c r="G219" s="159"/>
      <c r="H219" s="159"/>
      <c r="I219" s="159"/>
      <c r="J219" s="159"/>
      <c r="K219" s="159"/>
      <c r="L219" s="159"/>
      <c r="M219" s="159"/>
      <c r="N219" s="159"/>
      <c r="O219" s="159"/>
      <c r="P219" s="159"/>
      <c r="Q219" s="159"/>
    </row>
    <row r="220" spans="1:17" s="86" customFormat="1" ht="17.649999999999999" customHeight="1" x14ac:dyDescent="0.35">
      <c r="A220" s="149">
        <v>136</v>
      </c>
      <c r="B220" s="159" t="s">
        <v>599</v>
      </c>
      <c r="C220" s="159"/>
      <c r="D220" s="159"/>
      <c r="E220" s="159"/>
      <c r="F220" s="159"/>
      <c r="G220" s="159"/>
      <c r="H220" s="159"/>
      <c r="I220" s="159"/>
      <c r="J220" s="159"/>
      <c r="K220" s="159"/>
      <c r="L220" s="159"/>
      <c r="M220" s="159"/>
      <c r="N220" s="159"/>
      <c r="O220" s="159"/>
      <c r="P220" s="159"/>
      <c r="Q220" s="159"/>
    </row>
    <row r="221" spans="1:17" ht="17.649999999999999" customHeight="1" x14ac:dyDescent="0.35">
      <c r="A221" s="149">
        <v>137</v>
      </c>
      <c r="B221" s="159" t="s">
        <v>637</v>
      </c>
      <c r="C221" s="159"/>
      <c r="D221" s="159"/>
      <c r="E221" s="159"/>
      <c r="F221" s="159"/>
      <c r="G221" s="159"/>
      <c r="H221" s="159"/>
      <c r="I221" s="159"/>
      <c r="J221" s="159"/>
      <c r="K221" s="159"/>
      <c r="L221" s="159"/>
      <c r="M221" s="159"/>
      <c r="N221" s="159"/>
      <c r="O221" s="159"/>
      <c r="P221" s="159"/>
      <c r="Q221" s="159"/>
    </row>
    <row r="222" spans="1:17" ht="17.649999999999999" customHeight="1" x14ac:dyDescent="0.35">
      <c r="A222" s="149">
        <v>138</v>
      </c>
      <c r="B222" s="159" t="s">
        <v>638</v>
      </c>
      <c r="C222" s="159"/>
      <c r="D222" s="159"/>
      <c r="E222" s="159"/>
      <c r="F222" s="159"/>
      <c r="G222" s="159"/>
      <c r="H222" s="159"/>
      <c r="I222" s="159"/>
      <c r="J222" s="159"/>
      <c r="K222" s="159"/>
      <c r="L222" s="159"/>
      <c r="M222" s="159"/>
      <c r="N222" s="159"/>
      <c r="O222" s="159"/>
      <c r="P222" s="159"/>
      <c r="Q222" s="159"/>
    </row>
    <row r="223" spans="1:17" ht="17.649999999999999" customHeight="1" x14ac:dyDescent="0.35">
      <c r="A223" s="149">
        <v>139</v>
      </c>
      <c r="B223" s="159" t="s">
        <v>639</v>
      </c>
      <c r="C223" s="159"/>
      <c r="D223" s="159"/>
      <c r="E223" s="159"/>
      <c r="F223" s="159"/>
      <c r="G223" s="159"/>
      <c r="H223" s="159"/>
      <c r="I223" s="159"/>
      <c r="J223" s="159"/>
      <c r="K223" s="159"/>
      <c r="L223" s="159"/>
      <c r="M223" s="159"/>
      <c r="N223" s="159"/>
      <c r="O223" s="159"/>
      <c r="P223" s="159"/>
      <c r="Q223" s="159"/>
    </row>
    <row r="224" spans="1:17" ht="17.649999999999999" customHeight="1" x14ac:dyDescent="0.35">
      <c r="A224" s="149">
        <v>140</v>
      </c>
      <c r="B224" s="159" t="s">
        <v>640</v>
      </c>
      <c r="C224" s="159"/>
      <c r="D224" s="159"/>
      <c r="E224" s="159"/>
      <c r="F224" s="159"/>
      <c r="G224" s="159"/>
      <c r="H224" s="159"/>
      <c r="I224" s="159"/>
      <c r="J224" s="159"/>
      <c r="K224" s="159"/>
      <c r="L224" s="159"/>
      <c r="M224" s="159"/>
      <c r="N224" s="159"/>
      <c r="O224" s="159"/>
      <c r="P224" s="159"/>
      <c r="Q224" s="159"/>
    </row>
    <row r="225" spans="1:17" ht="17.649999999999999" customHeight="1" x14ac:dyDescent="0.35">
      <c r="A225" s="149">
        <v>141</v>
      </c>
      <c r="B225" s="159" t="s">
        <v>641</v>
      </c>
      <c r="C225" s="159"/>
      <c r="D225" s="159"/>
      <c r="E225" s="159"/>
      <c r="F225" s="159"/>
      <c r="G225" s="159"/>
      <c r="H225" s="159"/>
      <c r="I225" s="159"/>
      <c r="J225" s="159"/>
      <c r="K225" s="159"/>
      <c r="L225" s="159"/>
      <c r="M225" s="159"/>
      <c r="N225" s="159"/>
      <c r="O225" s="159"/>
      <c r="P225" s="159"/>
      <c r="Q225" s="159"/>
    </row>
    <row r="226" spans="1:17" ht="17.649999999999999" customHeight="1" x14ac:dyDescent="0.35">
      <c r="A226" s="149">
        <v>142</v>
      </c>
      <c r="B226" s="159" t="s">
        <v>652</v>
      </c>
      <c r="C226" s="159"/>
      <c r="D226" s="159"/>
      <c r="E226" s="159"/>
      <c r="F226" s="159"/>
      <c r="G226" s="159"/>
      <c r="H226" s="159"/>
      <c r="I226" s="159"/>
      <c r="J226" s="159"/>
      <c r="K226" s="159"/>
      <c r="L226" s="159"/>
      <c r="M226" s="159"/>
      <c r="N226" s="159"/>
      <c r="O226" s="159"/>
      <c r="P226" s="159"/>
      <c r="Q226" s="159"/>
    </row>
    <row r="227" spans="1:17" ht="17.649999999999999" customHeight="1" x14ac:dyDescent="0.35">
      <c r="A227" s="149"/>
      <c r="B227" s="159" t="s">
        <v>653</v>
      </c>
      <c r="C227" s="159"/>
      <c r="D227" s="159"/>
      <c r="E227" s="159"/>
      <c r="F227" s="159"/>
      <c r="G227" s="159"/>
      <c r="H227" s="159"/>
      <c r="I227" s="159"/>
      <c r="J227" s="159"/>
      <c r="K227" s="159"/>
      <c r="L227" s="159"/>
      <c r="M227" s="159"/>
      <c r="N227" s="159"/>
      <c r="O227" s="159"/>
      <c r="P227" s="159"/>
      <c r="Q227" s="159"/>
    </row>
    <row r="228" spans="1:17" ht="17.649999999999999" customHeight="1" x14ac:dyDescent="0.35">
      <c r="A228" s="149">
        <v>143</v>
      </c>
      <c r="B228" s="159" t="s">
        <v>642</v>
      </c>
      <c r="C228" s="160"/>
      <c r="D228" s="160"/>
      <c r="E228" s="160"/>
      <c r="F228" s="160"/>
      <c r="G228" s="160"/>
      <c r="H228" s="160"/>
      <c r="I228" s="160"/>
      <c r="J228" s="160"/>
      <c r="K228" s="160"/>
      <c r="L228" s="160"/>
      <c r="M228" s="160"/>
      <c r="N228" s="160"/>
      <c r="O228" s="160"/>
      <c r="P228" s="160"/>
      <c r="Q228" s="160"/>
    </row>
    <row r="229" spans="1:17" ht="17.649999999999999" customHeight="1" x14ac:dyDescent="0.35">
      <c r="A229" s="149">
        <v>144</v>
      </c>
      <c r="B229" s="470" t="s">
        <v>643</v>
      </c>
      <c r="C229" s="470"/>
      <c r="D229" s="470"/>
      <c r="E229" s="470"/>
      <c r="F229" s="470"/>
      <c r="G229" s="470"/>
      <c r="H229" s="470"/>
      <c r="I229" s="470"/>
      <c r="J229" s="470"/>
      <c r="K229" s="470"/>
      <c r="L229" s="470"/>
      <c r="M229" s="470"/>
      <c r="N229" s="470"/>
      <c r="O229" s="470"/>
      <c r="P229" s="470"/>
      <c r="Q229" s="470"/>
    </row>
    <row r="230" spans="1:17" ht="17.649999999999999" customHeight="1" x14ac:dyDescent="0.35">
      <c r="A230" s="149">
        <v>145</v>
      </c>
      <c r="B230" s="159" t="s">
        <v>644</v>
      </c>
      <c r="C230" s="159"/>
      <c r="D230" s="159"/>
      <c r="E230" s="159"/>
      <c r="F230" s="159"/>
      <c r="G230" s="159"/>
      <c r="H230" s="159"/>
      <c r="I230" s="159"/>
      <c r="J230" s="159"/>
      <c r="K230" s="159"/>
      <c r="L230" s="159"/>
      <c r="M230" s="159"/>
      <c r="N230" s="159"/>
      <c r="O230" s="159"/>
      <c r="P230" s="159"/>
      <c r="Q230" s="159"/>
    </row>
    <row r="231" spans="1:17" ht="17.649999999999999" customHeight="1" x14ac:dyDescent="0.35">
      <c r="A231" s="149">
        <v>146</v>
      </c>
      <c r="B231" s="470" t="s">
        <v>645</v>
      </c>
      <c r="C231" s="470"/>
      <c r="D231" s="470"/>
      <c r="E231" s="470"/>
      <c r="F231" s="470"/>
      <c r="G231" s="470"/>
      <c r="H231" s="470"/>
      <c r="I231" s="470"/>
      <c r="J231" s="470"/>
      <c r="K231" s="470"/>
      <c r="L231" s="470"/>
      <c r="M231" s="470"/>
      <c r="N231" s="470"/>
      <c r="O231" s="470"/>
      <c r="P231" s="470"/>
      <c r="Q231" s="470"/>
    </row>
    <row r="232" spans="1:17" ht="17.649999999999999" customHeight="1" x14ac:dyDescent="0.35">
      <c r="A232" s="149">
        <v>147</v>
      </c>
      <c r="B232" s="159" t="s">
        <v>646</v>
      </c>
      <c r="C232" s="159"/>
      <c r="D232" s="159"/>
      <c r="E232" s="159"/>
      <c r="F232" s="159"/>
      <c r="G232" s="159"/>
      <c r="H232" s="159"/>
      <c r="I232" s="159"/>
      <c r="J232" s="159"/>
      <c r="K232" s="159"/>
      <c r="L232" s="159"/>
      <c r="M232" s="159"/>
      <c r="N232" s="159"/>
      <c r="O232" s="159"/>
      <c r="P232" s="159"/>
      <c r="Q232" s="159"/>
    </row>
    <row r="233" spans="1:17" ht="17.649999999999999" customHeight="1" x14ac:dyDescent="0.35">
      <c r="A233" s="149">
        <v>148</v>
      </c>
      <c r="B233" s="159" t="s">
        <v>647</v>
      </c>
      <c r="C233" s="159"/>
      <c r="D233" s="159"/>
      <c r="E233" s="159"/>
      <c r="F233" s="159"/>
      <c r="G233" s="159"/>
      <c r="H233" s="159"/>
      <c r="I233" s="159"/>
      <c r="J233" s="159"/>
      <c r="K233" s="159"/>
      <c r="L233" s="159"/>
      <c r="M233" s="159"/>
      <c r="N233" s="159"/>
      <c r="O233" s="159"/>
      <c r="P233" s="159"/>
      <c r="Q233" s="159"/>
    </row>
    <row r="234" spans="1:17" ht="17.649999999999999" customHeight="1" x14ac:dyDescent="0.35">
      <c r="A234" s="149">
        <v>149</v>
      </c>
      <c r="B234" s="159" t="s">
        <v>648</v>
      </c>
      <c r="C234" s="159"/>
      <c r="D234" s="159"/>
      <c r="E234" s="159"/>
      <c r="F234" s="159"/>
      <c r="G234" s="159"/>
      <c r="H234" s="159"/>
      <c r="I234" s="159"/>
      <c r="J234" s="159"/>
      <c r="K234" s="159"/>
      <c r="L234" s="159"/>
      <c r="M234" s="159"/>
      <c r="N234" s="159"/>
      <c r="O234" s="159"/>
      <c r="P234" s="159"/>
      <c r="Q234" s="159"/>
    </row>
    <row r="235" spans="1:17" ht="17.649999999999999" customHeight="1" x14ac:dyDescent="0.35">
      <c r="A235" s="149">
        <v>150</v>
      </c>
      <c r="B235" s="159" t="s">
        <v>649</v>
      </c>
      <c r="C235" s="159"/>
      <c r="D235" s="159"/>
      <c r="E235" s="159"/>
      <c r="F235" s="159"/>
      <c r="G235" s="159"/>
      <c r="H235" s="159"/>
      <c r="I235" s="159"/>
      <c r="J235" s="159"/>
      <c r="K235" s="159"/>
      <c r="L235" s="159"/>
      <c r="M235" s="159"/>
      <c r="N235" s="159"/>
      <c r="O235" s="159"/>
      <c r="P235" s="159"/>
      <c r="Q235" s="159"/>
    </row>
    <row r="236" spans="1:17" ht="17.649999999999999" customHeight="1" x14ac:dyDescent="0.35">
      <c r="A236" s="149">
        <v>151</v>
      </c>
      <c r="B236" s="159" t="s">
        <v>650</v>
      </c>
      <c r="C236" s="159"/>
      <c r="D236" s="159"/>
      <c r="E236" s="159"/>
      <c r="F236" s="159"/>
      <c r="G236" s="159"/>
      <c r="H236" s="159"/>
      <c r="I236" s="159"/>
      <c r="J236" s="159"/>
      <c r="K236" s="159"/>
      <c r="L236" s="159"/>
      <c r="M236" s="159"/>
      <c r="N236" s="159"/>
      <c r="O236" s="159"/>
      <c r="P236" s="159"/>
      <c r="Q236" s="159"/>
    </row>
    <row r="237" spans="1:17" ht="17.649999999999999" customHeight="1" x14ac:dyDescent="0.35">
      <c r="A237" s="149">
        <v>152</v>
      </c>
      <c r="B237" s="159" t="s">
        <v>656</v>
      </c>
      <c r="C237" s="159"/>
      <c r="D237" s="159"/>
      <c r="E237" s="159"/>
      <c r="F237" s="159"/>
      <c r="G237" s="159"/>
      <c r="H237" s="159"/>
      <c r="I237" s="159"/>
      <c r="J237" s="159"/>
      <c r="K237" s="159"/>
      <c r="L237" s="159"/>
      <c r="M237" s="159"/>
      <c r="N237" s="159"/>
      <c r="O237" s="159"/>
      <c r="P237" s="159"/>
      <c r="Q237" s="159"/>
    </row>
    <row r="238" spans="1:17" ht="17.649999999999999" customHeight="1" x14ac:dyDescent="0.35">
      <c r="A238" s="149"/>
      <c r="B238" s="159" t="s">
        <v>657</v>
      </c>
      <c r="C238" s="159"/>
      <c r="D238" s="159"/>
      <c r="E238" s="159"/>
      <c r="F238" s="159"/>
      <c r="G238" s="159"/>
      <c r="H238" s="159"/>
      <c r="I238" s="159"/>
      <c r="J238" s="159"/>
      <c r="K238" s="159"/>
      <c r="L238" s="159"/>
      <c r="M238" s="159"/>
      <c r="N238" s="159"/>
      <c r="O238" s="159"/>
      <c r="P238" s="159"/>
      <c r="Q238" s="159"/>
    </row>
    <row r="239" spans="1:17" ht="17.649999999999999" customHeight="1" x14ac:dyDescent="0.35">
      <c r="A239" s="149">
        <v>153</v>
      </c>
      <c r="B239" s="159" t="s">
        <v>651</v>
      </c>
      <c r="C239" s="159"/>
      <c r="D239" s="159"/>
      <c r="E239" s="159"/>
      <c r="F239" s="159"/>
      <c r="G239" s="159"/>
      <c r="H239" s="159"/>
      <c r="I239" s="159"/>
      <c r="J239" s="159"/>
      <c r="K239" s="159"/>
      <c r="L239" s="159"/>
      <c r="M239" s="159"/>
      <c r="N239" s="159"/>
      <c r="O239" s="159"/>
      <c r="P239" s="159"/>
      <c r="Q239" s="159"/>
    </row>
    <row r="240" spans="1:17" ht="17.649999999999999" customHeight="1" x14ac:dyDescent="0.35">
      <c r="A240" s="149">
        <v>154</v>
      </c>
      <c r="B240" s="159" t="s">
        <v>654</v>
      </c>
      <c r="C240" s="159"/>
      <c r="D240" s="159"/>
      <c r="E240" s="159"/>
      <c r="F240" s="159"/>
      <c r="G240" s="159"/>
      <c r="H240" s="159"/>
      <c r="I240" s="159"/>
      <c r="J240" s="159"/>
      <c r="K240" s="159"/>
      <c r="L240" s="159"/>
      <c r="M240" s="159"/>
      <c r="N240" s="159"/>
      <c r="O240" s="159"/>
      <c r="P240" s="159"/>
      <c r="Q240" s="159"/>
    </row>
    <row r="241" spans="1:2" ht="16.5" x14ac:dyDescent="0.35">
      <c r="A241" s="149"/>
      <c r="B241" s="159" t="s">
        <v>655</v>
      </c>
    </row>
    <row r="242" spans="1:2" ht="16.5" x14ac:dyDescent="0.35">
      <c r="A242" s="149"/>
    </row>
    <row r="243" spans="1:2" ht="16.5" x14ac:dyDescent="0.35">
      <c r="A243" s="149"/>
    </row>
    <row r="244" spans="1:2" ht="16.5" x14ac:dyDescent="0.35">
      <c r="A244" s="149"/>
    </row>
  </sheetData>
  <mergeCells count="545">
    <mergeCell ref="M161:M166"/>
    <mergeCell ref="P161:P166"/>
    <mergeCell ref="Q161:Q166"/>
    <mergeCell ref="B167:B172"/>
    <mergeCell ref="C167:C172"/>
    <mergeCell ref="D167:D172"/>
    <mergeCell ref="E167:E172"/>
    <mergeCell ref="F167:F172"/>
    <mergeCell ref="G167:G172"/>
    <mergeCell ref="H167:H172"/>
    <mergeCell ref="I167:I172"/>
    <mergeCell ref="J167:J172"/>
    <mergeCell ref="K167:K172"/>
    <mergeCell ref="L167:L172"/>
    <mergeCell ref="M167:M172"/>
    <mergeCell ref="P167:P172"/>
    <mergeCell ref="Q167:Q172"/>
    <mergeCell ref="B161:B166"/>
    <mergeCell ref="C161:C166"/>
    <mergeCell ref="D161:D166"/>
    <mergeCell ref="E161:E166"/>
    <mergeCell ref="F161:F166"/>
    <mergeCell ref="G161:G166"/>
    <mergeCell ref="H161:H166"/>
    <mergeCell ref="I161:I166"/>
    <mergeCell ref="J161:J166"/>
    <mergeCell ref="K145:K154"/>
    <mergeCell ref="L145:L154"/>
    <mergeCell ref="M145:M154"/>
    <mergeCell ref="P145:P154"/>
    <mergeCell ref="Q145:Q154"/>
    <mergeCell ref="K155:K160"/>
    <mergeCell ref="L155:L160"/>
    <mergeCell ref="M155:M160"/>
    <mergeCell ref="P155:P160"/>
    <mergeCell ref="Q155:Q160"/>
    <mergeCell ref="N151:N152"/>
    <mergeCell ref="N153:N154"/>
    <mergeCell ref="N155:N156"/>
    <mergeCell ref="N157:N158"/>
    <mergeCell ref="N159:N160"/>
    <mergeCell ref="N161:N162"/>
    <mergeCell ref="N163:N164"/>
    <mergeCell ref="N165:N166"/>
    <mergeCell ref="K161:K166"/>
    <mergeCell ref="L161:L166"/>
    <mergeCell ref="N145:N146"/>
    <mergeCell ref="N147:N148"/>
    <mergeCell ref="B155:B160"/>
    <mergeCell ref="C155:C160"/>
    <mergeCell ref="D155:D160"/>
    <mergeCell ref="E155:E160"/>
    <mergeCell ref="F155:F160"/>
    <mergeCell ref="G155:G160"/>
    <mergeCell ref="H155:H160"/>
    <mergeCell ref="I155:I160"/>
    <mergeCell ref="J155:J160"/>
    <mergeCell ref="B145:B154"/>
    <mergeCell ref="C145:C154"/>
    <mergeCell ref="D145:D154"/>
    <mergeCell ref="E145:E154"/>
    <mergeCell ref="F145:F154"/>
    <mergeCell ref="G145:G154"/>
    <mergeCell ref="H145:H154"/>
    <mergeCell ref="I145:I154"/>
    <mergeCell ref="J145:J154"/>
    <mergeCell ref="P133:P138"/>
    <mergeCell ref="Q133:Q138"/>
    <mergeCell ref="B139:B144"/>
    <mergeCell ref="C139:C144"/>
    <mergeCell ref="D139:D144"/>
    <mergeCell ref="E139:E144"/>
    <mergeCell ref="F139:F144"/>
    <mergeCell ref="G139:G144"/>
    <mergeCell ref="H139:H144"/>
    <mergeCell ref="I139:I144"/>
    <mergeCell ref="J139:J144"/>
    <mergeCell ref="K139:K144"/>
    <mergeCell ref="L139:L144"/>
    <mergeCell ref="M139:M144"/>
    <mergeCell ref="P139:P144"/>
    <mergeCell ref="Q139:Q144"/>
    <mergeCell ref="N133:N134"/>
    <mergeCell ref="N135:N136"/>
    <mergeCell ref="N137:N138"/>
    <mergeCell ref="N139:N140"/>
    <mergeCell ref="N141:N142"/>
    <mergeCell ref="N143:N144"/>
    <mergeCell ref="B133:B138"/>
    <mergeCell ref="C133:C138"/>
    <mergeCell ref="P117:P122"/>
    <mergeCell ref="Q117:Q122"/>
    <mergeCell ref="B123:B132"/>
    <mergeCell ref="C123:C132"/>
    <mergeCell ref="D123:D132"/>
    <mergeCell ref="E123:E132"/>
    <mergeCell ref="F123:F132"/>
    <mergeCell ref="G123:G132"/>
    <mergeCell ref="H123:H132"/>
    <mergeCell ref="I123:I132"/>
    <mergeCell ref="J123:J132"/>
    <mergeCell ref="K123:K132"/>
    <mergeCell ref="L123:L132"/>
    <mergeCell ref="M123:M132"/>
    <mergeCell ref="P123:P132"/>
    <mergeCell ref="Q123:Q132"/>
    <mergeCell ref="K117:K122"/>
    <mergeCell ref="L117:L122"/>
    <mergeCell ref="M117:M122"/>
    <mergeCell ref="N131:N132"/>
    <mergeCell ref="M133:M138"/>
    <mergeCell ref="B117:B122"/>
    <mergeCell ref="C117:C122"/>
    <mergeCell ref="D117:D122"/>
    <mergeCell ref="E117:E122"/>
    <mergeCell ref="F117:F122"/>
    <mergeCell ref="G117:G122"/>
    <mergeCell ref="H117:H122"/>
    <mergeCell ref="I117:I122"/>
    <mergeCell ref="J117:J122"/>
    <mergeCell ref="D133:D138"/>
    <mergeCell ref="E133:E138"/>
    <mergeCell ref="F133:F138"/>
    <mergeCell ref="G133:G138"/>
    <mergeCell ref="H133:H138"/>
    <mergeCell ref="I133:I138"/>
    <mergeCell ref="J133:J138"/>
    <mergeCell ref="K133:K138"/>
    <mergeCell ref="L133:L138"/>
    <mergeCell ref="K111:K116"/>
    <mergeCell ref="L111:L116"/>
    <mergeCell ref="M111:M116"/>
    <mergeCell ref="N111:N112"/>
    <mergeCell ref="N113:N114"/>
    <mergeCell ref="N115:N116"/>
    <mergeCell ref="G90:G99"/>
    <mergeCell ref="H90:H99"/>
    <mergeCell ref="H107:H110"/>
    <mergeCell ref="I107:I110"/>
    <mergeCell ref="J107:J110"/>
    <mergeCell ref="K107:K110"/>
    <mergeCell ref="L107:L110"/>
    <mergeCell ref="M107:M110"/>
    <mergeCell ref="N107:N108"/>
    <mergeCell ref="I90:I99"/>
    <mergeCell ref="N102:N103"/>
    <mergeCell ref="B111:B116"/>
    <mergeCell ref="C111:C116"/>
    <mergeCell ref="D111:D116"/>
    <mergeCell ref="E111:E116"/>
    <mergeCell ref="F111:F116"/>
    <mergeCell ref="G111:G116"/>
    <mergeCell ref="H111:H116"/>
    <mergeCell ref="I111:I116"/>
    <mergeCell ref="J111:J116"/>
    <mergeCell ref="J50:J53"/>
    <mergeCell ref="K50:K53"/>
    <mergeCell ref="L50:L53"/>
    <mergeCell ref="M50:M53"/>
    <mergeCell ref="Q54:Q67"/>
    <mergeCell ref="N56:N57"/>
    <mergeCell ref="N58:N59"/>
    <mergeCell ref="N60:N61"/>
    <mergeCell ref="N62:N63"/>
    <mergeCell ref="N64:N65"/>
    <mergeCell ref="K54:K67"/>
    <mergeCell ref="L54:L67"/>
    <mergeCell ref="M54:M67"/>
    <mergeCell ref="P46:P49"/>
    <mergeCell ref="Q46:Q49"/>
    <mergeCell ref="P50:P53"/>
    <mergeCell ref="Q50:Q53"/>
    <mergeCell ref="N52:N53"/>
    <mergeCell ref="N46:N47"/>
    <mergeCell ref="N48:N49"/>
    <mergeCell ref="N68:N69"/>
    <mergeCell ref="P68:P73"/>
    <mergeCell ref="Q68:Q73"/>
    <mergeCell ref="N70:N71"/>
    <mergeCell ref="N72:N73"/>
    <mergeCell ref="P54:P67"/>
    <mergeCell ref="N54:N55"/>
    <mergeCell ref="B46:B49"/>
    <mergeCell ref="B50:B53"/>
    <mergeCell ref="C46:C49"/>
    <mergeCell ref="D46:D49"/>
    <mergeCell ref="E46:E49"/>
    <mergeCell ref="F46:F49"/>
    <mergeCell ref="G46:G49"/>
    <mergeCell ref="H46:H49"/>
    <mergeCell ref="I46:I49"/>
    <mergeCell ref="C50:C53"/>
    <mergeCell ref="D50:D53"/>
    <mergeCell ref="E50:E53"/>
    <mergeCell ref="F50:F53"/>
    <mergeCell ref="G50:G53"/>
    <mergeCell ref="H50:H53"/>
    <mergeCell ref="I50:I53"/>
    <mergeCell ref="B2:Q2"/>
    <mergeCell ref="B5:H5"/>
    <mergeCell ref="B6:B7"/>
    <mergeCell ref="C6:D7"/>
    <mergeCell ref="E6:G7"/>
    <mergeCell ref="H6:J7"/>
    <mergeCell ref="K6:N6"/>
    <mergeCell ref="K7:M7"/>
    <mergeCell ref="K14:M14"/>
    <mergeCell ref="B11:B12"/>
    <mergeCell ref="C11:D12"/>
    <mergeCell ref="E11:G12"/>
    <mergeCell ref="H11:J11"/>
    <mergeCell ref="K11:M11"/>
    <mergeCell ref="H12:J12"/>
    <mergeCell ref="K12:M12"/>
    <mergeCell ref="G3:H3"/>
    <mergeCell ref="B17:G17"/>
    <mergeCell ref="B18:E18"/>
    <mergeCell ref="F18:H18"/>
    <mergeCell ref="B19:E19"/>
    <mergeCell ref="F19:H19"/>
    <mergeCell ref="C8:D8"/>
    <mergeCell ref="E8:G8"/>
    <mergeCell ref="H8:J8"/>
    <mergeCell ref="K8:M8"/>
    <mergeCell ref="B13:B14"/>
    <mergeCell ref="C13:D14"/>
    <mergeCell ref="E13:G14"/>
    <mergeCell ref="H13:J13"/>
    <mergeCell ref="K13:M13"/>
    <mergeCell ref="H14:J14"/>
    <mergeCell ref="B9:B10"/>
    <mergeCell ref="C9:D10"/>
    <mergeCell ref="E9:G10"/>
    <mergeCell ref="H9:J9"/>
    <mergeCell ref="K9:M9"/>
    <mergeCell ref="H10:J10"/>
    <mergeCell ref="K10:M10"/>
    <mergeCell ref="B23:E23"/>
    <mergeCell ref="F23:H23"/>
    <mergeCell ref="B24:E24"/>
    <mergeCell ref="F24:H24"/>
    <mergeCell ref="B25:E25"/>
    <mergeCell ref="F25:H25"/>
    <mergeCell ref="B20:E20"/>
    <mergeCell ref="F20:H20"/>
    <mergeCell ref="B21:E21"/>
    <mergeCell ref="F21:H21"/>
    <mergeCell ref="B22:E22"/>
    <mergeCell ref="F22:H22"/>
    <mergeCell ref="B29:E29"/>
    <mergeCell ref="F29:H29"/>
    <mergeCell ref="B30:E30"/>
    <mergeCell ref="F30:H30"/>
    <mergeCell ref="B31:E31"/>
    <mergeCell ref="F31:H31"/>
    <mergeCell ref="B26:E26"/>
    <mergeCell ref="F26:H26"/>
    <mergeCell ref="B27:E27"/>
    <mergeCell ref="F27:H27"/>
    <mergeCell ref="B28:E28"/>
    <mergeCell ref="F28:H28"/>
    <mergeCell ref="P36:P38"/>
    <mergeCell ref="Q36:Q38"/>
    <mergeCell ref="I37:I38"/>
    <mergeCell ref="J37:L37"/>
    <mergeCell ref="M37:M38"/>
    <mergeCell ref="N37:N38"/>
    <mergeCell ref="B32:E32"/>
    <mergeCell ref="F32:H32"/>
    <mergeCell ref="B33:E33"/>
    <mergeCell ref="F33:H33"/>
    <mergeCell ref="B35:H35"/>
    <mergeCell ref="B36:B38"/>
    <mergeCell ref="C36:C38"/>
    <mergeCell ref="D36:D38"/>
    <mergeCell ref="E36:E38"/>
    <mergeCell ref="F36:F38"/>
    <mergeCell ref="O37:O38"/>
    <mergeCell ref="G36:G38"/>
    <mergeCell ref="H36:H38"/>
    <mergeCell ref="I36:M36"/>
    <mergeCell ref="N36:O36"/>
    <mergeCell ref="N44:N45"/>
    <mergeCell ref="B197:H197"/>
    <mergeCell ref="N197:Q197"/>
    <mergeCell ref="N40:N41"/>
    <mergeCell ref="N42:N43"/>
    <mergeCell ref="K40:K45"/>
    <mergeCell ref="L40:L45"/>
    <mergeCell ref="M40:M45"/>
    <mergeCell ref="P40:P45"/>
    <mergeCell ref="Q40:Q45"/>
    <mergeCell ref="B40:B45"/>
    <mergeCell ref="C40:C45"/>
    <mergeCell ref="D40:D45"/>
    <mergeCell ref="E40:E45"/>
    <mergeCell ref="F40:F45"/>
    <mergeCell ref="G40:G45"/>
    <mergeCell ref="H40:H45"/>
    <mergeCell ref="I40:I45"/>
    <mergeCell ref="J40:J45"/>
    <mergeCell ref="J46:J49"/>
    <mergeCell ref="K46:K49"/>
    <mergeCell ref="L46:L49"/>
    <mergeCell ref="M46:M49"/>
    <mergeCell ref="N50:N51"/>
    <mergeCell ref="C217:M217"/>
    <mergeCell ref="B209:D209"/>
    <mergeCell ref="C210:E210"/>
    <mergeCell ref="F210:M210"/>
    <mergeCell ref="C211:E211"/>
    <mergeCell ref="F211:M211"/>
    <mergeCell ref="C212:E212"/>
    <mergeCell ref="F212:M212"/>
    <mergeCell ref="C206:E206"/>
    <mergeCell ref="F206:I206"/>
    <mergeCell ref="J206:M206"/>
    <mergeCell ref="C207:E207"/>
    <mergeCell ref="F207:I207"/>
    <mergeCell ref="J207:M207"/>
    <mergeCell ref="C202:E202"/>
    <mergeCell ref="F202:I202"/>
    <mergeCell ref="J202:M202"/>
    <mergeCell ref="B214:G214"/>
    <mergeCell ref="C215:M215"/>
    <mergeCell ref="C216:M216"/>
    <mergeCell ref="C205:E205"/>
    <mergeCell ref="K68:K73"/>
    <mergeCell ref="L68:L73"/>
    <mergeCell ref="M68:M73"/>
    <mergeCell ref="I100:I105"/>
    <mergeCell ref="J100:J105"/>
    <mergeCell ref="K100:K105"/>
    <mergeCell ref="L100:L105"/>
    <mergeCell ref="M100:M105"/>
    <mergeCell ref="B68:B73"/>
    <mergeCell ref="C68:C73"/>
    <mergeCell ref="D68:D73"/>
    <mergeCell ref="E68:E73"/>
    <mergeCell ref="F68:F73"/>
    <mergeCell ref="G68:G73"/>
    <mergeCell ref="H68:H73"/>
    <mergeCell ref="I68:I73"/>
    <mergeCell ref="J68:J73"/>
    <mergeCell ref="B54:B67"/>
    <mergeCell ref="C54:C67"/>
    <mergeCell ref="D54:D67"/>
    <mergeCell ref="E54:E67"/>
    <mergeCell ref="F54:F67"/>
    <mergeCell ref="G54:G67"/>
    <mergeCell ref="H54:H67"/>
    <mergeCell ref="I54:I67"/>
    <mergeCell ref="J54:J67"/>
    <mergeCell ref="P90:P99"/>
    <mergeCell ref="J90:J99"/>
    <mergeCell ref="K90:K99"/>
    <mergeCell ref="L90:L99"/>
    <mergeCell ref="M90:M99"/>
    <mergeCell ref="P74:P83"/>
    <mergeCell ref="N66:N67"/>
    <mergeCell ref="Q74:Q83"/>
    <mergeCell ref="N76:N77"/>
    <mergeCell ref="N82:N83"/>
    <mergeCell ref="Q90:Q99"/>
    <mergeCell ref="N78:N79"/>
    <mergeCell ref="N80:N81"/>
    <mergeCell ref="N92:N93"/>
    <mergeCell ref="N90:N91"/>
    <mergeCell ref="N94:N95"/>
    <mergeCell ref="N98:N99"/>
    <mergeCell ref="N74:N75"/>
    <mergeCell ref="N96:N97"/>
    <mergeCell ref="B100:B105"/>
    <mergeCell ref="C100:C105"/>
    <mergeCell ref="D100:D105"/>
    <mergeCell ref="F205:I205"/>
    <mergeCell ref="J205:M205"/>
    <mergeCell ref="C200:E200"/>
    <mergeCell ref="F200:I200"/>
    <mergeCell ref="J200:M200"/>
    <mergeCell ref="C201:E201"/>
    <mergeCell ref="F201:I201"/>
    <mergeCell ref="J201:M201"/>
    <mergeCell ref="F100:F105"/>
    <mergeCell ref="G100:G105"/>
    <mergeCell ref="H100:H105"/>
    <mergeCell ref="B107:B110"/>
    <mergeCell ref="C107:C110"/>
    <mergeCell ref="D107:D110"/>
    <mergeCell ref="E107:E110"/>
    <mergeCell ref="F107:F110"/>
    <mergeCell ref="G107:G110"/>
    <mergeCell ref="B173:B176"/>
    <mergeCell ref="C173:C176"/>
    <mergeCell ref="D173:D176"/>
    <mergeCell ref="E173:E176"/>
    <mergeCell ref="B90:B99"/>
    <mergeCell ref="C90:C99"/>
    <mergeCell ref="D90:D99"/>
    <mergeCell ref="E90:E99"/>
    <mergeCell ref="F90:F99"/>
    <mergeCell ref="K74:K83"/>
    <mergeCell ref="L74:L83"/>
    <mergeCell ref="M74:M83"/>
    <mergeCell ref="B74:B83"/>
    <mergeCell ref="C74:C83"/>
    <mergeCell ref="D74:D83"/>
    <mergeCell ref="E74:E83"/>
    <mergeCell ref="F74:F83"/>
    <mergeCell ref="G74:G83"/>
    <mergeCell ref="H74:H83"/>
    <mergeCell ref="I74:I83"/>
    <mergeCell ref="J74:J83"/>
    <mergeCell ref="B229:Q229"/>
    <mergeCell ref="B231:Q231"/>
    <mergeCell ref="B84:B89"/>
    <mergeCell ref="C84:C89"/>
    <mergeCell ref="D84:D89"/>
    <mergeCell ref="E84:E89"/>
    <mergeCell ref="F84:F89"/>
    <mergeCell ref="G84:G89"/>
    <mergeCell ref="H84:H89"/>
    <mergeCell ref="I84:I89"/>
    <mergeCell ref="J84:J89"/>
    <mergeCell ref="K84:K89"/>
    <mergeCell ref="L84:L89"/>
    <mergeCell ref="M84:M89"/>
    <mergeCell ref="N84:N85"/>
    <mergeCell ref="P84:P89"/>
    <mergeCell ref="Q84:Q89"/>
    <mergeCell ref="N86:N87"/>
    <mergeCell ref="N88:N89"/>
    <mergeCell ref="N100:N101"/>
    <mergeCell ref="P100:P105"/>
    <mergeCell ref="Q100:Q105"/>
    <mergeCell ref="N104:N105"/>
    <mergeCell ref="E100:E105"/>
    <mergeCell ref="F173:F176"/>
    <mergeCell ref="G173:G176"/>
    <mergeCell ref="H173:H176"/>
    <mergeCell ref="I173:I176"/>
    <mergeCell ref="J173:J176"/>
    <mergeCell ref="P107:P110"/>
    <mergeCell ref="Q107:Q110"/>
    <mergeCell ref="N109:N110"/>
    <mergeCell ref="K173:K176"/>
    <mergeCell ref="L173:L176"/>
    <mergeCell ref="M173:M176"/>
    <mergeCell ref="N173:N174"/>
    <mergeCell ref="P173:P176"/>
    <mergeCell ref="Q173:Q176"/>
    <mergeCell ref="N175:N176"/>
    <mergeCell ref="P111:P116"/>
    <mergeCell ref="Q111:Q116"/>
    <mergeCell ref="N117:N118"/>
    <mergeCell ref="N119:N120"/>
    <mergeCell ref="N121:N122"/>
    <mergeCell ref="N123:N124"/>
    <mergeCell ref="N125:N126"/>
    <mergeCell ref="N127:N128"/>
    <mergeCell ref="N129:N130"/>
    <mergeCell ref="N167:N168"/>
    <mergeCell ref="N149:N150"/>
    <mergeCell ref="N169:N170"/>
    <mergeCell ref="N171:N172"/>
    <mergeCell ref="N181:N182"/>
    <mergeCell ref="P181:P184"/>
    <mergeCell ref="Q181:Q184"/>
    <mergeCell ref="N183:N184"/>
    <mergeCell ref="N177:N178"/>
    <mergeCell ref="P177:P180"/>
    <mergeCell ref="Q177:Q180"/>
    <mergeCell ref="N179:N180"/>
    <mergeCell ref="B177:B180"/>
    <mergeCell ref="C177:C180"/>
    <mergeCell ref="D177:D180"/>
    <mergeCell ref="E177:E180"/>
    <mergeCell ref="B181:B184"/>
    <mergeCell ref="C181:C184"/>
    <mergeCell ref="D181:D184"/>
    <mergeCell ref="E181:E184"/>
    <mergeCell ref="F181:F184"/>
    <mergeCell ref="N185:N186"/>
    <mergeCell ref="P185:P188"/>
    <mergeCell ref="Q185:Q188"/>
    <mergeCell ref="N187:N188"/>
    <mergeCell ref="B189:B192"/>
    <mergeCell ref="C189:C192"/>
    <mergeCell ref="D189:D192"/>
    <mergeCell ref="E189:E192"/>
    <mergeCell ref="F189:F192"/>
    <mergeCell ref="G189:G192"/>
    <mergeCell ref="H189:H192"/>
    <mergeCell ref="I189:I192"/>
    <mergeCell ref="J189:J192"/>
    <mergeCell ref="K189:K192"/>
    <mergeCell ref="L189:L192"/>
    <mergeCell ref="M189:M192"/>
    <mergeCell ref="N189:N190"/>
    <mergeCell ref="P189:P192"/>
    <mergeCell ref="Q189:Q192"/>
    <mergeCell ref="N191:N192"/>
    <mergeCell ref="B185:B188"/>
    <mergeCell ref="C185:C188"/>
    <mergeCell ref="D185:D188"/>
    <mergeCell ref="E185:E188"/>
    <mergeCell ref="N193:N194"/>
    <mergeCell ref="P193:P196"/>
    <mergeCell ref="Q193:Q196"/>
    <mergeCell ref="N195:N196"/>
    <mergeCell ref="B193:B196"/>
    <mergeCell ref="C193:C196"/>
    <mergeCell ref="D193:D196"/>
    <mergeCell ref="E193:E196"/>
    <mergeCell ref="F193:F196"/>
    <mergeCell ref="G193:G196"/>
    <mergeCell ref="H193:H196"/>
    <mergeCell ref="I193:I196"/>
    <mergeCell ref="J193:J196"/>
    <mergeCell ref="K193:K196"/>
    <mergeCell ref="L193:L196"/>
    <mergeCell ref="M193:M196"/>
    <mergeCell ref="K185:K188"/>
    <mergeCell ref="L185:L188"/>
    <mergeCell ref="M185:M188"/>
    <mergeCell ref="F185:F188"/>
    <mergeCell ref="G185:G188"/>
    <mergeCell ref="H185:H188"/>
    <mergeCell ref="I185:I188"/>
    <mergeCell ref="J185:J188"/>
    <mergeCell ref="F177:F180"/>
    <mergeCell ref="G177:G180"/>
    <mergeCell ref="H177:H180"/>
    <mergeCell ref="I177:I180"/>
    <mergeCell ref="J177:J180"/>
    <mergeCell ref="K177:K180"/>
    <mergeCell ref="K181:K184"/>
    <mergeCell ref="L181:L184"/>
    <mergeCell ref="M181:M184"/>
    <mergeCell ref="G181:G184"/>
    <mergeCell ref="H181:H184"/>
    <mergeCell ref="I181:I184"/>
    <mergeCell ref="J181:J184"/>
    <mergeCell ref="L177:L180"/>
    <mergeCell ref="M177:M180"/>
  </mergeCells>
  <phoneticPr fontId="12" type="noConversion"/>
  <conditionalFormatting sqref="M46">
    <cfRule type="cellIs" dxfId="61" priority="2" operator="lessThan">
      <formula>$I$46*0.15</formula>
    </cfRule>
  </conditionalFormatting>
  <conditionalFormatting sqref="M68:M73">
    <cfRule type="cellIs" dxfId="60" priority="25" operator="lessThan">
      <formula>$I$68*0.15</formula>
    </cfRule>
  </conditionalFormatting>
  <conditionalFormatting sqref="M74:M83">
    <cfRule type="cellIs" dxfId="59" priority="24" operator="lessThan">
      <formula>$I$74*0.15</formula>
    </cfRule>
  </conditionalFormatting>
  <conditionalFormatting sqref="M84:M89">
    <cfRule type="cellIs" dxfId="58" priority="23" operator="lessThan">
      <formula>$I$84*0.15</formula>
    </cfRule>
  </conditionalFormatting>
  <conditionalFormatting sqref="M90:M99">
    <cfRule type="cellIs" dxfId="57" priority="22" operator="lessThan">
      <formula>$I$90*0.15</formula>
    </cfRule>
  </conditionalFormatting>
  <conditionalFormatting sqref="M100:M105">
    <cfRule type="cellIs" dxfId="56" priority="21" operator="lessThan">
      <formula>$I$100*0.15</formula>
    </cfRule>
  </conditionalFormatting>
  <conditionalFormatting sqref="M107:M110">
    <cfRule type="cellIs" dxfId="55" priority="19" operator="lessThan">
      <formula>$I$107*0.15</formula>
    </cfRule>
  </conditionalFormatting>
  <conditionalFormatting sqref="M177:M180">
    <cfRule type="cellIs" dxfId="54" priority="13" operator="lessThan">
      <formula>$I$177*0.15</formula>
    </cfRule>
    <cfRule type="cellIs" dxfId="53" priority="14" operator="lessThan">
      <formula>$I$173*0.15</formula>
    </cfRule>
  </conditionalFormatting>
  <conditionalFormatting sqref="M181:M184">
    <cfRule type="cellIs" dxfId="52" priority="9" operator="lessThan">
      <formula>$I$181*0.15</formula>
    </cfRule>
  </conditionalFormatting>
  <conditionalFormatting sqref="M185:M188">
    <cfRule type="cellIs" dxfId="51" priority="10" operator="lessThan">
      <formula>$I$185*0.15</formula>
    </cfRule>
    <cfRule type="cellIs" dxfId="50" priority="11" operator="lessThan">
      <formula>$I$177*0.15</formula>
    </cfRule>
    <cfRule type="cellIs" dxfId="49" priority="12" operator="lessThan">
      <formula>$I$173*0.15</formula>
    </cfRule>
  </conditionalFormatting>
  <conditionalFormatting sqref="M189:M192">
    <cfRule type="cellIs" dxfId="48" priority="3" operator="lessThan">
      <formula>$I$189*0.15</formula>
    </cfRule>
  </conditionalFormatting>
  <conditionalFormatting sqref="M193:M196">
    <cfRule type="cellIs" dxfId="47" priority="4" operator="lessThan">
      <formula>$I$193*0.15</formula>
    </cfRule>
  </conditionalFormatting>
  <conditionalFormatting sqref="M197">
    <cfRule type="cellIs" dxfId="46" priority="1" operator="lessThan">
      <formula>$I$197*0.15</formula>
    </cfRule>
  </conditionalFormatting>
  <pageMargins left="0.31496062992125984" right="0.11811023622047245" top="0.74803149606299213" bottom="0.15748031496062992" header="0.31496062992125984" footer="0.11811023622047245"/>
  <pageSetup paperSize="9" scale="50" fitToHeight="0" orientation="landscape" horizontalDpi="300" verticalDpi="300" r:id="rId1"/>
  <extLst>
    <ext xmlns:x14="http://schemas.microsoft.com/office/spreadsheetml/2009/9/main" uri="{CCE6A557-97BC-4b89-ADB6-D9C93CAAB3DF}">
      <x14:dataValidations xmlns:xm="http://schemas.microsoft.com/office/excel/2006/main" count="2">
        <x14:dataValidation type="list" allowBlank="1" showInputMessage="1" showErrorMessage="1" xr:uid="{34DD0ACC-1504-4DFC-91D9-6400A73A155F}">
          <x14:formula1>
            <xm:f>Rodikliai!$C$3:$C$6</xm:f>
          </x14:formula1>
          <xm:sqref>N40:N53 N173:N196</xm:sqref>
        </x14:dataValidation>
        <x14:dataValidation type="list" allowBlank="1" showInputMessage="1" showErrorMessage="1" xr:uid="{1BB8E140-1E95-476F-A2A3-AA13B6FD9530}">
          <x14:formula1>
            <xm:f>Rodikliai!$C$3:$C$9</xm:f>
          </x14:formula1>
          <xm:sqref>N54:N111 N115 N113 N149 N123 N129 N117 N133 N135 N141 N147 N157 N163 N155 N127 N121 N137 N139 N143 N153 N159 N161 N165 N125 N131 N119 N145 N151 N169 N167 N171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ACA52-C24E-46E2-AE7C-55EA5AD42AA6}">
  <sheetPr>
    <pageSetUpPr fitToPage="1"/>
  </sheetPr>
  <dimension ref="A1:Q72"/>
  <sheetViews>
    <sheetView tabSelected="1" topLeftCell="A31" zoomScale="60" zoomScaleNormal="60" workbookViewId="0">
      <selection activeCell="I37" sqref="I37:I40"/>
    </sheetView>
  </sheetViews>
  <sheetFormatPr defaultColWidth="8.7265625" defaultRowHeight="14.5" x14ac:dyDescent="0.35"/>
  <cols>
    <col min="1" max="1" width="8.7265625" style="15"/>
    <col min="2" max="2" width="17.54296875" style="15" customWidth="1"/>
    <col min="3" max="3" width="15" style="15" customWidth="1"/>
    <col min="4" max="4" width="19.54296875" style="15" customWidth="1"/>
    <col min="5" max="5" width="20.7265625" style="15" customWidth="1"/>
    <col min="6" max="6" width="10.54296875" style="15" customWidth="1"/>
    <col min="7" max="7" width="19.26953125" style="152" customWidth="1"/>
    <col min="8" max="8" width="13.54296875" style="15" customWidth="1"/>
    <col min="9" max="9" width="15.54296875" style="15" customWidth="1"/>
    <col min="10" max="10" width="10.54296875" style="15" customWidth="1"/>
    <col min="11" max="11" width="14.54296875" style="15" customWidth="1"/>
    <col min="12" max="12" width="16.26953125" style="15" bestFit="1" customWidth="1"/>
    <col min="13" max="13" width="18.26953125" style="15" bestFit="1" customWidth="1"/>
    <col min="14" max="14" width="44.54296875" style="15" customWidth="1"/>
    <col min="15" max="15" width="12.453125" style="15" customWidth="1"/>
    <col min="16" max="17" width="14.453125" style="15" customWidth="1"/>
    <col min="18" max="16384" width="8.7265625" style="15"/>
  </cols>
  <sheetData>
    <row r="1" spans="2:17" ht="15.5" x14ac:dyDescent="0.35">
      <c r="B1" s="97"/>
      <c r="C1" s="97"/>
      <c r="D1" s="97"/>
      <c r="E1" s="97"/>
      <c r="F1" s="97"/>
      <c r="G1" s="98"/>
      <c r="H1" s="97"/>
      <c r="I1" s="97"/>
      <c r="J1" s="97"/>
      <c r="K1" s="97"/>
      <c r="L1" s="97"/>
      <c r="M1" s="97"/>
      <c r="N1" s="97"/>
      <c r="O1" s="97"/>
      <c r="P1" s="97"/>
      <c r="Q1" s="97"/>
    </row>
    <row r="2" spans="2:17" s="86" customFormat="1" ht="15.5" x14ac:dyDescent="0.35">
      <c r="B2" s="454" t="s">
        <v>353</v>
      </c>
      <c r="C2" s="454"/>
      <c r="D2" s="454"/>
      <c r="E2" s="454"/>
      <c r="F2" s="454"/>
      <c r="G2" s="454"/>
      <c r="H2" s="454"/>
      <c r="I2" s="454"/>
      <c r="J2" s="454"/>
      <c r="K2" s="454"/>
      <c r="L2" s="454"/>
      <c r="M2" s="454"/>
      <c r="N2" s="454"/>
      <c r="O2" s="454"/>
      <c r="P2" s="454"/>
      <c r="Q2" s="454"/>
    </row>
    <row r="3" spans="2:17" s="86" customFormat="1" ht="15.5" x14ac:dyDescent="0.35">
      <c r="B3" s="122"/>
      <c r="C3" s="122"/>
      <c r="D3" s="122"/>
      <c r="E3" s="122"/>
      <c r="F3" s="122"/>
      <c r="G3" s="489" t="s">
        <v>216</v>
      </c>
      <c r="H3" s="489"/>
      <c r="I3" s="122" t="s">
        <v>475</v>
      </c>
      <c r="J3" s="122"/>
      <c r="K3" s="122"/>
      <c r="L3" s="122"/>
      <c r="M3" s="122"/>
      <c r="N3" s="122"/>
      <c r="O3" s="122"/>
      <c r="P3" s="122"/>
      <c r="Q3" s="122"/>
    </row>
    <row r="4" spans="2:17" s="86" customFormat="1" ht="15.5" x14ac:dyDescent="0.35">
      <c r="B4" s="135"/>
      <c r="C4" s="135"/>
      <c r="D4" s="135"/>
      <c r="E4" s="135"/>
      <c r="F4" s="135"/>
      <c r="G4" s="135"/>
      <c r="H4" s="135"/>
      <c r="I4" s="135"/>
      <c r="J4" s="135"/>
      <c r="K4" s="135"/>
      <c r="L4" s="135"/>
      <c r="M4" s="135"/>
      <c r="N4" s="135"/>
      <c r="O4" s="135"/>
      <c r="P4" s="135"/>
      <c r="Q4" s="135"/>
    </row>
    <row r="5" spans="2:17" s="86" customFormat="1" ht="15.5" x14ac:dyDescent="0.35">
      <c r="B5" s="137" t="s">
        <v>354</v>
      </c>
      <c r="C5" s="137"/>
      <c r="D5" s="137"/>
      <c r="E5" s="137"/>
      <c r="F5" s="137"/>
      <c r="G5" s="161"/>
      <c r="H5" s="137"/>
      <c r="I5" s="122"/>
      <c r="J5" s="122"/>
      <c r="K5" s="122"/>
      <c r="L5" s="122"/>
      <c r="M5" s="122"/>
      <c r="N5" s="122"/>
      <c r="O5" s="122"/>
      <c r="P5" s="122"/>
      <c r="Q5" s="122"/>
    </row>
    <row r="6" spans="2:17" ht="21.65" customHeight="1" x14ac:dyDescent="0.35">
      <c r="B6" s="413" t="s">
        <v>2</v>
      </c>
      <c r="C6" s="413" t="s">
        <v>71</v>
      </c>
      <c r="D6" s="413"/>
      <c r="E6" s="412" t="s">
        <v>72</v>
      </c>
      <c r="F6" s="412"/>
      <c r="G6" s="412"/>
      <c r="H6" s="412" t="s">
        <v>73</v>
      </c>
      <c r="I6" s="412"/>
      <c r="J6" s="412"/>
      <c r="K6" s="413" t="s">
        <v>74</v>
      </c>
      <c r="L6" s="413"/>
      <c r="M6" s="413"/>
      <c r="N6" s="413"/>
    </row>
    <row r="7" spans="2:17" ht="34.4" customHeight="1" x14ac:dyDescent="0.35">
      <c r="B7" s="413"/>
      <c r="C7" s="413"/>
      <c r="D7" s="413"/>
      <c r="E7" s="412"/>
      <c r="F7" s="412"/>
      <c r="G7" s="412"/>
      <c r="H7" s="412"/>
      <c r="I7" s="412"/>
      <c r="J7" s="412"/>
      <c r="K7" s="412" t="s">
        <v>75</v>
      </c>
      <c r="L7" s="412"/>
      <c r="M7" s="412"/>
      <c r="N7" s="124" t="s">
        <v>76</v>
      </c>
      <c r="O7" s="99"/>
      <c r="P7" s="99"/>
      <c r="Q7" s="99"/>
    </row>
    <row r="8" spans="2:17" ht="15.5" x14ac:dyDescent="0.35">
      <c r="B8" s="125">
        <v>1</v>
      </c>
      <c r="C8" s="405">
        <v>2</v>
      </c>
      <c r="D8" s="405"/>
      <c r="E8" s="405">
        <v>3</v>
      </c>
      <c r="F8" s="405"/>
      <c r="G8" s="405"/>
      <c r="H8" s="405">
        <v>4</v>
      </c>
      <c r="I8" s="405"/>
      <c r="J8" s="405"/>
      <c r="K8" s="405">
        <v>5</v>
      </c>
      <c r="L8" s="405"/>
      <c r="M8" s="405"/>
      <c r="N8" s="125">
        <v>6</v>
      </c>
    </row>
    <row r="9" spans="2:17" ht="22.5" customHeight="1" x14ac:dyDescent="0.35">
      <c r="B9" s="441" t="s">
        <v>14</v>
      </c>
      <c r="C9" s="443" t="s">
        <v>355</v>
      </c>
      <c r="D9" s="444"/>
      <c r="E9" s="447" t="s">
        <v>28</v>
      </c>
      <c r="F9" s="448"/>
      <c r="G9" s="449"/>
      <c r="H9" s="520">
        <v>0</v>
      </c>
      <c r="I9" s="521"/>
      <c r="J9" s="521"/>
      <c r="K9" s="518">
        <v>0</v>
      </c>
      <c r="L9" s="519"/>
      <c r="M9" s="519"/>
      <c r="N9" s="17">
        <f>O30</f>
        <v>500</v>
      </c>
    </row>
    <row r="10" spans="2:17" ht="22.5" customHeight="1" x14ac:dyDescent="0.35">
      <c r="B10" s="442"/>
      <c r="C10" s="445"/>
      <c r="D10" s="446"/>
      <c r="E10" s="450"/>
      <c r="F10" s="451"/>
      <c r="G10" s="452"/>
      <c r="H10" s="438" t="s">
        <v>21</v>
      </c>
      <c r="I10" s="439"/>
      <c r="J10" s="440"/>
      <c r="K10" s="438" t="s">
        <v>25</v>
      </c>
      <c r="L10" s="439"/>
      <c r="M10" s="440"/>
      <c r="N10" s="12" t="s">
        <v>26</v>
      </c>
    </row>
    <row r="13" spans="2:17" s="86" customFormat="1" ht="15.5" x14ac:dyDescent="0.35">
      <c r="B13" s="137" t="s">
        <v>356</v>
      </c>
      <c r="C13" s="137"/>
      <c r="D13" s="137"/>
      <c r="E13" s="137"/>
      <c r="F13" s="137"/>
      <c r="G13" s="161"/>
    </row>
    <row r="14" spans="2:17" ht="18" customHeight="1" x14ac:dyDescent="0.35">
      <c r="B14" s="456" t="s">
        <v>86</v>
      </c>
      <c r="C14" s="456"/>
      <c r="D14" s="456"/>
      <c r="E14" s="456"/>
      <c r="F14" s="456" t="s">
        <v>87</v>
      </c>
      <c r="G14" s="456"/>
      <c r="H14" s="456"/>
    </row>
    <row r="15" spans="2:17" ht="18" customHeight="1" x14ac:dyDescent="0.35">
      <c r="B15" s="524">
        <v>1</v>
      </c>
      <c r="C15" s="524"/>
      <c r="D15" s="524"/>
      <c r="E15" s="524"/>
      <c r="F15" s="437">
        <v>2</v>
      </c>
      <c r="G15" s="437"/>
      <c r="H15" s="437"/>
    </row>
    <row r="16" spans="2:17" ht="18" customHeight="1" x14ac:dyDescent="0.35">
      <c r="B16" s="167" t="s">
        <v>88</v>
      </c>
      <c r="C16" s="168"/>
      <c r="D16" s="168"/>
      <c r="E16" s="169"/>
      <c r="F16" s="483">
        <f>L30</f>
        <v>6329108</v>
      </c>
      <c r="G16" s="483"/>
      <c r="H16" s="483"/>
    </row>
    <row r="17" spans="2:17" ht="18" customHeight="1" x14ac:dyDescent="0.35">
      <c r="B17" s="170" t="s">
        <v>89</v>
      </c>
      <c r="C17" s="171"/>
      <c r="D17" s="171"/>
      <c r="E17" s="172"/>
      <c r="F17" s="480">
        <v>0</v>
      </c>
      <c r="G17" s="480"/>
      <c r="H17" s="480"/>
    </row>
    <row r="18" spans="2:17" ht="31.15" customHeight="1" x14ac:dyDescent="0.35">
      <c r="B18" s="275" t="s">
        <v>91</v>
      </c>
      <c r="C18" s="522"/>
      <c r="D18" s="522"/>
      <c r="E18" s="523"/>
      <c r="F18" s="480">
        <v>0</v>
      </c>
      <c r="G18" s="480"/>
      <c r="H18" s="480"/>
    </row>
    <row r="19" spans="2:17" ht="18" customHeight="1" x14ac:dyDescent="0.35">
      <c r="B19" s="167" t="s">
        <v>93</v>
      </c>
      <c r="C19" s="168"/>
      <c r="D19" s="168"/>
      <c r="E19" s="169"/>
      <c r="F19" s="483">
        <f>F20</f>
        <v>6329108</v>
      </c>
      <c r="G19" s="483"/>
      <c r="H19" s="483"/>
    </row>
    <row r="20" spans="2:17" ht="18" customHeight="1" x14ac:dyDescent="0.35">
      <c r="B20" s="170" t="s">
        <v>660</v>
      </c>
      <c r="C20" s="168"/>
      <c r="D20" s="168"/>
      <c r="E20" s="169"/>
      <c r="F20" s="480">
        <f>L30</f>
        <v>6329108</v>
      </c>
      <c r="G20" s="480"/>
      <c r="H20" s="480"/>
    </row>
    <row r="21" spans="2:17" ht="18" customHeight="1" x14ac:dyDescent="0.35">
      <c r="B21" s="167" t="s">
        <v>97</v>
      </c>
      <c r="C21" s="168"/>
      <c r="D21" s="168"/>
      <c r="E21" s="169"/>
      <c r="F21" s="483">
        <f>F22</f>
        <v>1116902</v>
      </c>
      <c r="G21" s="483"/>
      <c r="H21" s="483"/>
    </row>
    <row r="22" spans="2:17" ht="18" customHeight="1" x14ac:dyDescent="0.35">
      <c r="B22" s="170" t="s">
        <v>98</v>
      </c>
      <c r="C22" s="171"/>
      <c r="D22" s="171"/>
      <c r="E22" s="172"/>
      <c r="F22" s="480">
        <f>M30</f>
        <v>1116902</v>
      </c>
      <c r="G22" s="480"/>
      <c r="H22" s="480"/>
    </row>
    <row r="23" spans="2:17" ht="18" customHeight="1" x14ac:dyDescent="0.35">
      <c r="B23" s="167" t="s">
        <v>101</v>
      </c>
      <c r="C23" s="168"/>
      <c r="D23" s="168"/>
      <c r="E23" s="169"/>
      <c r="F23" s="483">
        <f>I30</f>
        <v>7446010</v>
      </c>
      <c r="G23" s="483"/>
      <c r="H23" s="483"/>
    </row>
    <row r="25" spans="2:17" s="86" customFormat="1" ht="15.5" x14ac:dyDescent="0.35">
      <c r="B25" s="137" t="s">
        <v>357</v>
      </c>
      <c r="C25" s="137"/>
      <c r="D25" s="137"/>
      <c r="E25" s="137"/>
      <c r="F25" s="137"/>
      <c r="G25" s="161"/>
      <c r="H25" s="137"/>
    </row>
    <row r="26" spans="2:17" s="86" customFormat="1" ht="16.399999999999999" customHeight="1" x14ac:dyDescent="0.35">
      <c r="B26" s="515" t="s">
        <v>102</v>
      </c>
      <c r="C26" s="412" t="s">
        <v>103</v>
      </c>
      <c r="D26" s="412" t="s">
        <v>104</v>
      </c>
      <c r="E26" s="412" t="s">
        <v>105</v>
      </c>
      <c r="F26" s="412" t="s">
        <v>106</v>
      </c>
      <c r="G26" s="412" t="s">
        <v>107</v>
      </c>
      <c r="H26" s="412" t="s">
        <v>108</v>
      </c>
      <c r="I26" s="412" t="s">
        <v>109</v>
      </c>
      <c r="J26" s="412"/>
      <c r="K26" s="412"/>
      <c r="L26" s="412"/>
      <c r="M26" s="412"/>
      <c r="N26" s="412" t="s">
        <v>5</v>
      </c>
      <c r="O26" s="412"/>
      <c r="P26" s="412" t="s">
        <v>110</v>
      </c>
      <c r="Q26" s="412" t="s">
        <v>111</v>
      </c>
    </row>
    <row r="27" spans="2:17" s="86" customFormat="1" ht="47.15" customHeight="1" x14ac:dyDescent="0.35">
      <c r="B27" s="516"/>
      <c r="C27" s="412"/>
      <c r="D27" s="412"/>
      <c r="E27" s="412"/>
      <c r="F27" s="412"/>
      <c r="G27" s="412"/>
      <c r="H27" s="412"/>
      <c r="I27" s="412" t="s">
        <v>55</v>
      </c>
      <c r="J27" s="412" t="s">
        <v>112</v>
      </c>
      <c r="K27" s="412"/>
      <c r="L27" s="412"/>
      <c r="M27" s="412" t="s">
        <v>113</v>
      </c>
      <c r="N27" s="412" t="s">
        <v>114</v>
      </c>
      <c r="O27" s="412" t="s">
        <v>115</v>
      </c>
      <c r="P27" s="412"/>
      <c r="Q27" s="412"/>
    </row>
    <row r="28" spans="2:17" s="86" customFormat="1" ht="96" customHeight="1" x14ac:dyDescent="0.35">
      <c r="B28" s="517"/>
      <c r="C28" s="412"/>
      <c r="D28" s="412"/>
      <c r="E28" s="412"/>
      <c r="F28" s="412"/>
      <c r="G28" s="412"/>
      <c r="H28" s="412"/>
      <c r="I28" s="412"/>
      <c r="J28" s="124" t="s">
        <v>116</v>
      </c>
      <c r="K28" s="124" t="s">
        <v>117</v>
      </c>
      <c r="L28" s="124" t="s">
        <v>118</v>
      </c>
      <c r="M28" s="412"/>
      <c r="N28" s="412"/>
      <c r="O28" s="412"/>
      <c r="P28" s="412"/>
      <c r="Q28" s="412"/>
    </row>
    <row r="29" spans="2:17" s="86" customFormat="1" ht="15.5" x14ac:dyDescent="0.35">
      <c r="B29" s="125">
        <v>1</v>
      </c>
      <c r="C29" s="125">
        <v>2</v>
      </c>
      <c r="D29" s="125">
        <v>3</v>
      </c>
      <c r="E29" s="125">
        <v>4</v>
      </c>
      <c r="F29" s="125">
        <v>5</v>
      </c>
      <c r="G29" s="125">
        <v>6</v>
      </c>
      <c r="H29" s="125">
        <v>7</v>
      </c>
      <c r="I29" s="125">
        <v>8</v>
      </c>
      <c r="J29" s="125">
        <v>9</v>
      </c>
      <c r="K29" s="125">
        <v>10</v>
      </c>
      <c r="L29" s="125">
        <v>11</v>
      </c>
      <c r="M29" s="125">
        <v>12</v>
      </c>
      <c r="N29" s="125">
        <v>13</v>
      </c>
      <c r="O29" s="125">
        <v>14</v>
      </c>
      <c r="P29" s="125">
        <v>15</v>
      </c>
      <c r="Q29" s="125">
        <v>16</v>
      </c>
    </row>
    <row r="30" spans="2:17" s="100" customFormat="1" ht="24" customHeight="1" x14ac:dyDescent="0.35">
      <c r="B30" s="334" t="s">
        <v>358</v>
      </c>
      <c r="C30" s="347" t="s">
        <v>119</v>
      </c>
      <c r="D30" s="334" t="s">
        <v>612</v>
      </c>
      <c r="E30" s="334" t="s">
        <v>658</v>
      </c>
      <c r="F30" s="334" t="s">
        <v>120</v>
      </c>
      <c r="G30" s="347" t="s">
        <v>247</v>
      </c>
      <c r="H30" s="347" t="s">
        <v>121</v>
      </c>
      <c r="I30" s="344">
        <f>SUM(I36:I43)</f>
        <v>7446010</v>
      </c>
      <c r="J30" s="344">
        <f>SUM(J36:J43)</f>
        <v>0</v>
      </c>
      <c r="K30" s="344">
        <f>SUM(K36:K43)</f>
        <v>0</v>
      </c>
      <c r="L30" s="344">
        <f>SUM(L36:L43)</f>
        <v>6329108</v>
      </c>
      <c r="M30" s="344">
        <f>SUM(M36:M43)</f>
        <v>1116902</v>
      </c>
      <c r="N30" s="334" t="s">
        <v>285</v>
      </c>
      <c r="O30" s="151">
        <f>O37</f>
        <v>500</v>
      </c>
      <c r="P30" s="338" t="s">
        <v>292</v>
      </c>
      <c r="Q30" s="341" t="s">
        <v>327</v>
      </c>
    </row>
    <row r="31" spans="2:17" s="100" customFormat="1" ht="24" customHeight="1" x14ac:dyDescent="0.35">
      <c r="B31" s="336"/>
      <c r="C31" s="348"/>
      <c r="D31" s="336"/>
      <c r="E31" s="336"/>
      <c r="F31" s="336"/>
      <c r="G31" s="348"/>
      <c r="H31" s="348"/>
      <c r="I31" s="345"/>
      <c r="J31" s="345"/>
      <c r="K31" s="345"/>
      <c r="L31" s="345"/>
      <c r="M31" s="345"/>
      <c r="N31" s="335"/>
      <c r="O31" s="52" t="s">
        <v>26</v>
      </c>
      <c r="P31" s="339"/>
      <c r="Q31" s="342"/>
    </row>
    <row r="32" spans="2:17" s="100" customFormat="1" ht="24" customHeight="1" x14ac:dyDescent="0.35">
      <c r="B32" s="336"/>
      <c r="C32" s="348"/>
      <c r="D32" s="336"/>
      <c r="E32" s="336"/>
      <c r="F32" s="336"/>
      <c r="G32" s="348"/>
      <c r="H32" s="348"/>
      <c r="I32" s="345"/>
      <c r="J32" s="345"/>
      <c r="K32" s="345"/>
      <c r="L32" s="345"/>
      <c r="M32" s="345"/>
      <c r="N32" s="334" t="s">
        <v>288</v>
      </c>
      <c r="O32" s="151" t="str">
        <f>O41</f>
        <v>1</v>
      </c>
      <c r="P32" s="339"/>
      <c r="Q32" s="342"/>
    </row>
    <row r="33" spans="2:17" s="100" customFormat="1" ht="24" customHeight="1" x14ac:dyDescent="0.35">
      <c r="B33" s="336"/>
      <c r="C33" s="348"/>
      <c r="D33" s="336"/>
      <c r="E33" s="336"/>
      <c r="F33" s="336"/>
      <c r="G33" s="348"/>
      <c r="H33" s="348"/>
      <c r="I33" s="345"/>
      <c r="J33" s="345"/>
      <c r="K33" s="345"/>
      <c r="L33" s="345"/>
      <c r="M33" s="345"/>
      <c r="N33" s="335"/>
      <c r="O33" s="52" t="s">
        <v>26</v>
      </c>
      <c r="P33" s="339"/>
      <c r="Q33" s="342"/>
    </row>
    <row r="34" spans="2:17" s="100" customFormat="1" ht="24" customHeight="1" x14ac:dyDescent="0.35">
      <c r="B34" s="336"/>
      <c r="C34" s="348"/>
      <c r="D34" s="336"/>
      <c r="E34" s="336"/>
      <c r="F34" s="336"/>
      <c r="G34" s="348"/>
      <c r="H34" s="348"/>
      <c r="I34" s="345"/>
      <c r="J34" s="345"/>
      <c r="K34" s="345"/>
      <c r="L34" s="345"/>
      <c r="M34" s="345"/>
      <c r="N34" s="334" t="s">
        <v>289</v>
      </c>
      <c r="O34" s="151">
        <f>O39</f>
        <v>16</v>
      </c>
      <c r="P34" s="339"/>
      <c r="Q34" s="342"/>
    </row>
    <row r="35" spans="2:17" s="100" customFormat="1" ht="24" customHeight="1" x14ac:dyDescent="0.35">
      <c r="B35" s="336"/>
      <c r="C35" s="348"/>
      <c r="D35" s="336"/>
      <c r="E35" s="336"/>
      <c r="F35" s="336"/>
      <c r="G35" s="348"/>
      <c r="H35" s="348"/>
      <c r="I35" s="345"/>
      <c r="J35" s="345"/>
      <c r="K35" s="345"/>
      <c r="L35" s="345"/>
      <c r="M35" s="345"/>
      <c r="N35" s="335"/>
      <c r="O35" s="52" t="s">
        <v>26</v>
      </c>
      <c r="P35" s="339"/>
      <c r="Q35" s="342"/>
    </row>
    <row r="36" spans="2:17" ht="35" customHeight="1" x14ac:dyDescent="0.35">
      <c r="B36" s="529" t="s">
        <v>716</v>
      </c>
      <c r="C36" s="530"/>
      <c r="D36" s="74"/>
      <c r="E36" s="80"/>
      <c r="F36" s="75"/>
      <c r="G36" s="80"/>
      <c r="H36" s="75"/>
      <c r="I36" s="236"/>
      <c r="J36" s="77"/>
      <c r="K36" s="73"/>
      <c r="L36" s="73"/>
      <c r="M36" s="73"/>
      <c r="N36" s="74"/>
      <c r="O36" s="30"/>
      <c r="P36" s="28"/>
      <c r="Q36" s="28"/>
    </row>
    <row r="37" spans="2:17" ht="33" customHeight="1" x14ac:dyDescent="0.35">
      <c r="B37" s="245" t="s">
        <v>359</v>
      </c>
      <c r="C37" s="242"/>
      <c r="D37" s="245" t="s">
        <v>612</v>
      </c>
      <c r="E37" s="302" t="s">
        <v>360</v>
      </c>
      <c r="F37" s="242"/>
      <c r="G37" s="302" t="s">
        <v>247</v>
      </c>
      <c r="H37" s="242"/>
      <c r="I37" s="533">
        <f>SUM(J37:M40)</f>
        <v>6806452</v>
      </c>
      <c r="J37" s="535">
        <v>0</v>
      </c>
      <c r="K37" s="330">
        <v>0</v>
      </c>
      <c r="L37" s="533">
        <v>5785484</v>
      </c>
      <c r="M37" s="537">
        <v>1020968</v>
      </c>
      <c r="N37" s="245" t="s">
        <v>285</v>
      </c>
      <c r="O37" s="30">
        <v>500</v>
      </c>
      <c r="P37" s="328" t="s">
        <v>292</v>
      </c>
      <c r="Q37" s="328" t="s">
        <v>327</v>
      </c>
    </row>
    <row r="38" spans="2:17" ht="33" customHeight="1" x14ac:dyDescent="0.35">
      <c r="B38" s="246"/>
      <c r="C38" s="243"/>
      <c r="D38" s="246"/>
      <c r="E38" s="303"/>
      <c r="F38" s="243"/>
      <c r="G38" s="303"/>
      <c r="H38" s="243"/>
      <c r="I38" s="534"/>
      <c r="J38" s="536"/>
      <c r="K38" s="331"/>
      <c r="L38" s="534"/>
      <c r="M38" s="538"/>
      <c r="N38" s="247"/>
      <c r="O38" s="12" t="s">
        <v>26</v>
      </c>
      <c r="P38" s="329"/>
      <c r="Q38" s="329"/>
    </row>
    <row r="39" spans="2:17" ht="33" customHeight="1" x14ac:dyDescent="0.35">
      <c r="B39" s="246"/>
      <c r="C39" s="243"/>
      <c r="D39" s="246"/>
      <c r="E39" s="303"/>
      <c r="F39" s="243"/>
      <c r="G39" s="303"/>
      <c r="H39" s="243"/>
      <c r="I39" s="534"/>
      <c r="J39" s="536"/>
      <c r="K39" s="331"/>
      <c r="L39" s="534"/>
      <c r="M39" s="538"/>
      <c r="N39" s="245" t="s">
        <v>289</v>
      </c>
      <c r="O39" s="30">
        <v>16</v>
      </c>
      <c r="P39" s="329"/>
      <c r="Q39" s="329"/>
    </row>
    <row r="40" spans="2:17" ht="33" customHeight="1" x14ac:dyDescent="0.35">
      <c r="B40" s="246"/>
      <c r="C40" s="243"/>
      <c r="D40" s="246"/>
      <c r="E40" s="303"/>
      <c r="F40" s="243"/>
      <c r="G40" s="303"/>
      <c r="H40" s="243"/>
      <c r="I40" s="534"/>
      <c r="J40" s="536"/>
      <c r="K40" s="331"/>
      <c r="L40" s="534"/>
      <c r="M40" s="538"/>
      <c r="N40" s="247"/>
      <c r="O40" s="12" t="s">
        <v>26</v>
      </c>
      <c r="P40" s="329"/>
      <c r="Q40" s="329"/>
    </row>
    <row r="41" spans="2:17" ht="33" customHeight="1" x14ac:dyDescent="0.35">
      <c r="B41" s="267" t="s">
        <v>659</v>
      </c>
      <c r="C41" s="458"/>
      <c r="D41" s="267" t="s">
        <v>612</v>
      </c>
      <c r="E41" s="458" t="s">
        <v>658</v>
      </c>
      <c r="F41" s="458"/>
      <c r="G41" s="458" t="s">
        <v>247</v>
      </c>
      <c r="H41" s="458"/>
      <c r="I41" s="457">
        <f>L41+M41</f>
        <v>639558</v>
      </c>
      <c r="J41" s="457">
        <v>0</v>
      </c>
      <c r="K41" s="457">
        <v>0</v>
      </c>
      <c r="L41" s="457">
        <v>543624</v>
      </c>
      <c r="M41" s="457">
        <v>95934</v>
      </c>
      <c r="N41" s="245" t="s">
        <v>288</v>
      </c>
      <c r="O41" s="35" t="s">
        <v>566</v>
      </c>
      <c r="P41" s="396" t="s">
        <v>462</v>
      </c>
      <c r="Q41" s="396" t="s">
        <v>327</v>
      </c>
    </row>
    <row r="42" spans="2:17" ht="64.900000000000006" customHeight="1" x14ac:dyDescent="0.35">
      <c r="B42" s="267"/>
      <c r="C42" s="458"/>
      <c r="D42" s="267"/>
      <c r="E42" s="458"/>
      <c r="F42" s="458"/>
      <c r="G42" s="458"/>
      <c r="H42" s="458"/>
      <c r="I42" s="457"/>
      <c r="J42" s="457"/>
      <c r="K42" s="457"/>
      <c r="L42" s="457"/>
      <c r="M42" s="457"/>
      <c r="N42" s="247"/>
      <c r="O42" s="36" t="s">
        <v>26</v>
      </c>
      <c r="P42" s="396"/>
      <c r="Q42" s="396"/>
    </row>
    <row r="43" spans="2:17" ht="38.5" customHeight="1" x14ac:dyDescent="0.35">
      <c r="B43" s="531" t="s">
        <v>717</v>
      </c>
      <c r="C43" s="532"/>
      <c r="D43" s="74"/>
      <c r="E43" s="80"/>
      <c r="F43" s="75"/>
      <c r="G43" s="80"/>
      <c r="H43" s="76"/>
      <c r="I43" s="235"/>
      <c r="J43" s="235"/>
      <c r="K43" s="73"/>
      <c r="L43" s="235"/>
      <c r="M43" s="235"/>
      <c r="N43" s="74"/>
      <c r="O43" s="29"/>
      <c r="P43" s="28"/>
      <c r="Q43" s="28"/>
    </row>
    <row r="44" spans="2:17" ht="19.5" customHeight="1" x14ac:dyDescent="0.35">
      <c r="B44" s="526" t="s">
        <v>125</v>
      </c>
      <c r="C44" s="527"/>
      <c r="D44" s="527"/>
      <c r="E44" s="527"/>
      <c r="F44" s="527"/>
      <c r="G44" s="527"/>
      <c r="H44" s="528"/>
      <c r="I44" s="173">
        <f>I30</f>
        <v>7446010</v>
      </c>
      <c r="J44" s="173">
        <f t="shared" ref="J44:M44" si="0">J30</f>
        <v>0</v>
      </c>
      <c r="K44" s="173">
        <f t="shared" si="0"/>
        <v>0</v>
      </c>
      <c r="L44" s="173">
        <f t="shared" si="0"/>
        <v>6329108</v>
      </c>
      <c r="M44" s="173">
        <f t="shared" si="0"/>
        <v>1116902</v>
      </c>
      <c r="N44" s="163"/>
      <c r="O44" s="164"/>
      <c r="P44" s="165"/>
      <c r="Q44" s="165"/>
    </row>
    <row r="46" spans="2:17" s="86" customFormat="1" ht="15" x14ac:dyDescent="0.35">
      <c r="B46" s="126" t="s">
        <v>361</v>
      </c>
      <c r="C46" s="126"/>
      <c r="D46" s="126"/>
      <c r="E46" s="126"/>
      <c r="G46" s="166"/>
    </row>
    <row r="47" spans="2:17" s="86" customFormat="1" ht="35.65" customHeight="1" x14ac:dyDescent="0.35">
      <c r="B47" s="123" t="s">
        <v>2</v>
      </c>
      <c r="C47" s="412" t="s">
        <v>126</v>
      </c>
      <c r="D47" s="412"/>
      <c r="E47" s="412"/>
      <c r="F47" s="413" t="s">
        <v>127</v>
      </c>
      <c r="G47" s="413"/>
      <c r="H47" s="413"/>
      <c r="I47" s="413"/>
      <c r="J47" s="412" t="s">
        <v>128</v>
      </c>
      <c r="K47" s="413"/>
      <c r="L47" s="413"/>
      <c r="M47" s="413"/>
    </row>
    <row r="48" spans="2:17" s="86" customFormat="1" ht="15.5" x14ac:dyDescent="0.35">
      <c r="B48" s="125">
        <v>1</v>
      </c>
      <c r="C48" s="405">
        <v>2</v>
      </c>
      <c r="D48" s="405"/>
      <c r="E48" s="405"/>
      <c r="F48" s="405">
        <v>3</v>
      </c>
      <c r="G48" s="405"/>
      <c r="H48" s="405"/>
      <c r="I48" s="405"/>
      <c r="J48" s="405">
        <v>4</v>
      </c>
      <c r="K48" s="405"/>
      <c r="L48" s="405"/>
      <c r="M48" s="405"/>
    </row>
    <row r="49" spans="2:13" s="86" customFormat="1" ht="29.25" customHeight="1" x14ac:dyDescent="0.35">
      <c r="B49" s="127"/>
      <c r="C49" s="266" t="s">
        <v>372</v>
      </c>
      <c r="D49" s="266"/>
      <c r="E49" s="266"/>
      <c r="F49" s="411"/>
      <c r="G49" s="411"/>
      <c r="H49" s="411"/>
      <c r="I49" s="411"/>
      <c r="J49" s="411"/>
      <c r="K49" s="411"/>
      <c r="L49" s="411"/>
      <c r="M49" s="411"/>
    </row>
    <row r="50" spans="2:13" s="86" customFormat="1" x14ac:dyDescent="0.35">
      <c r="G50" s="166"/>
    </row>
    <row r="51" spans="2:13" s="86" customFormat="1" ht="15" x14ac:dyDescent="0.35">
      <c r="B51" s="477" t="s">
        <v>362</v>
      </c>
      <c r="C51" s="477"/>
      <c r="D51" s="477"/>
      <c r="E51" s="477"/>
      <c r="F51" s="477"/>
      <c r="G51" s="166"/>
    </row>
    <row r="52" spans="2:13" s="86" customFormat="1" ht="33.65" customHeight="1" x14ac:dyDescent="0.35">
      <c r="B52" s="123" t="s">
        <v>2</v>
      </c>
      <c r="C52" s="413" t="s">
        <v>129</v>
      </c>
      <c r="D52" s="413"/>
      <c r="E52" s="413"/>
      <c r="F52" s="413" t="s">
        <v>127</v>
      </c>
      <c r="G52" s="413"/>
      <c r="H52" s="413"/>
      <c r="I52" s="413"/>
      <c r="J52" s="412" t="s">
        <v>130</v>
      </c>
      <c r="K52" s="413"/>
      <c r="L52" s="413"/>
      <c r="M52" s="413"/>
    </row>
    <row r="53" spans="2:13" s="86" customFormat="1" ht="15.5" x14ac:dyDescent="0.35">
      <c r="B53" s="125">
        <v>1</v>
      </c>
      <c r="C53" s="405">
        <v>2</v>
      </c>
      <c r="D53" s="405"/>
      <c r="E53" s="405"/>
      <c r="F53" s="405">
        <v>3</v>
      </c>
      <c r="G53" s="405"/>
      <c r="H53" s="405"/>
      <c r="I53" s="405"/>
      <c r="J53" s="405">
        <v>4</v>
      </c>
      <c r="K53" s="405"/>
      <c r="L53" s="405"/>
      <c r="M53" s="405"/>
    </row>
    <row r="54" spans="2:13" s="86" customFormat="1" ht="51.65" customHeight="1" x14ac:dyDescent="0.35">
      <c r="B54" s="127"/>
      <c r="C54" s="266" t="s">
        <v>363</v>
      </c>
      <c r="D54" s="266"/>
      <c r="E54" s="266"/>
      <c r="F54" s="411"/>
      <c r="G54" s="411"/>
      <c r="H54" s="411"/>
      <c r="I54" s="411"/>
      <c r="J54" s="411"/>
      <c r="K54" s="411"/>
      <c r="L54" s="411"/>
      <c r="M54" s="411"/>
    </row>
    <row r="55" spans="2:13" s="86" customFormat="1" x14ac:dyDescent="0.35">
      <c r="G55" s="166"/>
    </row>
    <row r="56" spans="2:13" s="86" customFormat="1" ht="15" x14ac:dyDescent="0.35">
      <c r="B56" s="477" t="s">
        <v>312</v>
      </c>
      <c r="C56" s="477"/>
      <c r="D56" s="477"/>
      <c r="G56" s="166"/>
    </row>
    <row r="57" spans="2:13" s="86" customFormat="1" ht="38.65" customHeight="1" x14ac:dyDescent="0.35">
      <c r="B57" s="123" t="s">
        <v>2</v>
      </c>
      <c r="C57" s="412" t="s">
        <v>131</v>
      </c>
      <c r="D57" s="412"/>
      <c r="E57" s="412"/>
      <c r="F57" s="408" t="s">
        <v>132</v>
      </c>
      <c r="G57" s="409"/>
      <c r="H57" s="409"/>
      <c r="I57" s="409"/>
      <c r="J57" s="409"/>
      <c r="K57" s="409"/>
      <c r="L57" s="409"/>
      <c r="M57" s="410"/>
    </row>
    <row r="58" spans="2:13" s="86" customFormat="1" ht="15.5" x14ac:dyDescent="0.35">
      <c r="B58" s="125">
        <v>1</v>
      </c>
      <c r="C58" s="405">
        <v>2</v>
      </c>
      <c r="D58" s="405"/>
      <c r="E58" s="405"/>
      <c r="F58" s="399">
        <v>3</v>
      </c>
      <c r="G58" s="400"/>
      <c r="H58" s="400"/>
      <c r="I58" s="400"/>
      <c r="J58" s="400"/>
      <c r="K58" s="400"/>
      <c r="L58" s="400"/>
      <c r="M58" s="401"/>
    </row>
    <row r="59" spans="2:13" s="86" customFormat="1" ht="24.4" customHeight="1" x14ac:dyDescent="0.35">
      <c r="B59" s="127"/>
      <c r="C59" s="267" t="s">
        <v>314</v>
      </c>
      <c r="D59" s="267"/>
      <c r="E59" s="267"/>
      <c r="F59" s="478"/>
      <c r="G59" s="403"/>
      <c r="H59" s="403"/>
      <c r="I59" s="403"/>
      <c r="J59" s="403"/>
      <c r="K59" s="403"/>
      <c r="L59" s="403"/>
      <c r="M59" s="404"/>
    </row>
    <row r="60" spans="2:13" s="86" customFormat="1" x14ac:dyDescent="0.35">
      <c r="G60" s="166"/>
    </row>
    <row r="61" spans="2:13" s="86" customFormat="1" ht="15" x14ac:dyDescent="0.35">
      <c r="B61" s="477" t="s">
        <v>313</v>
      </c>
      <c r="C61" s="477"/>
      <c r="D61" s="477"/>
      <c r="E61" s="477"/>
      <c r="F61" s="477"/>
      <c r="G61" s="477"/>
    </row>
    <row r="62" spans="2:13" s="86" customFormat="1" ht="15.65" customHeight="1" x14ac:dyDescent="0.35">
      <c r="B62" s="123" t="s">
        <v>2</v>
      </c>
      <c r="C62" s="408" t="s">
        <v>133</v>
      </c>
      <c r="D62" s="409"/>
      <c r="E62" s="409"/>
      <c r="F62" s="409"/>
      <c r="G62" s="409"/>
      <c r="H62" s="409"/>
      <c r="I62" s="409"/>
      <c r="J62" s="409"/>
      <c r="K62" s="409"/>
      <c r="L62" s="409"/>
      <c r="M62" s="410"/>
    </row>
    <row r="63" spans="2:13" s="86" customFormat="1" ht="15.5" x14ac:dyDescent="0.35">
      <c r="B63" s="125">
        <v>1</v>
      </c>
      <c r="C63" s="399">
        <v>2</v>
      </c>
      <c r="D63" s="400"/>
      <c r="E63" s="400"/>
      <c r="F63" s="400"/>
      <c r="G63" s="400"/>
      <c r="H63" s="400"/>
      <c r="I63" s="400"/>
      <c r="J63" s="400"/>
      <c r="K63" s="400"/>
      <c r="L63" s="400"/>
      <c r="M63" s="401"/>
    </row>
    <row r="64" spans="2:13" s="86" customFormat="1" ht="15.5" x14ac:dyDescent="0.35">
      <c r="B64" s="127"/>
      <c r="C64" s="402" t="s">
        <v>314</v>
      </c>
      <c r="D64" s="403"/>
      <c r="E64" s="403"/>
      <c r="F64" s="403"/>
      <c r="G64" s="403"/>
      <c r="H64" s="403"/>
      <c r="I64" s="403"/>
      <c r="J64" s="403"/>
      <c r="K64" s="403"/>
      <c r="L64" s="403"/>
      <c r="M64" s="404"/>
    </row>
    <row r="65" spans="1:17" s="86" customFormat="1" x14ac:dyDescent="0.35">
      <c r="G65" s="166"/>
    </row>
    <row r="66" spans="1:17" x14ac:dyDescent="0.35">
      <c r="B66" s="110"/>
      <c r="C66" s="110"/>
      <c r="D66" s="110"/>
      <c r="E66" s="110"/>
      <c r="F66" s="110"/>
      <c r="G66" s="162"/>
      <c r="H66" s="110"/>
      <c r="I66" s="110"/>
      <c r="J66" s="110"/>
      <c r="K66" s="110"/>
      <c r="L66" s="110"/>
      <c r="M66" s="110"/>
      <c r="N66" s="110"/>
      <c r="O66" s="110"/>
      <c r="P66" s="110"/>
      <c r="Q66" s="110"/>
    </row>
    <row r="67" spans="1:17" x14ac:dyDescent="0.35">
      <c r="A67" s="109"/>
      <c r="B67" s="118"/>
      <c r="C67" s="110"/>
      <c r="D67" s="110"/>
      <c r="E67" s="110"/>
      <c r="F67" s="110"/>
      <c r="G67" s="162"/>
      <c r="H67" s="110"/>
      <c r="I67" s="110"/>
      <c r="J67" s="110"/>
      <c r="K67" s="110"/>
      <c r="L67" s="110"/>
      <c r="M67" s="110"/>
      <c r="N67" s="110"/>
      <c r="O67" s="110"/>
      <c r="P67" s="110"/>
      <c r="Q67" s="110"/>
    </row>
    <row r="68" spans="1:17" ht="31.5" customHeight="1" x14ac:dyDescent="0.35">
      <c r="A68" s="107"/>
      <c r="B68" s="525"/>
      <c r="C68" s="525"/>
      <c r="D68" s="525"/>
      <c r="E68" s="525"/>
      <c r="F68" s="525"/>
      <c r="G68" s="525"/>
      <c r="H68" s="525"/>
      <c r="I68" s="525"/>
      <c r="J68" s="525"/>
      <c r="K68" s="525"/>
      <c r="L68" s="525"/>
      <c r="M68" s="525"/>
      <c r="N68" s="525"/>
      <c r="O68" s="525"/>
      <c r="P68" s="525"/>
      <c r="Q68" s="525"/>
    </row>
    <row r="69" spans="1:17" ht="16.5" x14ac:dyDescent="0.35">
      <c r="A69" s="111"/>
      <c r="B69" s="119"/>
      <c r="C69" s="110"/>
      <c r="D69" s="110"/>
      <c r="E69" s="110"/>
      <c r="F69" s="110"/>
      <c r="G69" s="162"/>
      <c r="H69" s="110"/>
      <c r="I69" s="110"/>
      <c r="J69" s="110"/>
      <c r="K69" s="110"/>
      <c r="L69" s="110"/>
      <c r="M69" s="110"/>
      <c r="N69" s="110"/>
      <c r="O69" s="110"/>
      <c r="P69" s="110"/>
      <c r="Q69" s="110"/>
    </row>
    <row r="70" spans="1:17" x14ac:dyDescent="0.35">
      <c r="B70" s="110"/>
      <c r="C70" s="110"/>
      <c r="D70" s="110"/>
      <c r="E70" s="110"/>
      <c r="F70" s="110"/>
      <c r="G70" s="162"/>
      <c r="H70" s="110"/>
      <c r="I70" s="110"/>
      <c r="J70" s="110"/>
      <c r="K70" s="110"/>
      <c r="L70" s="110"/>
      <c r="M70" s="110"/>
      <c r="N70" s="110"/>
      <c r="O70" s="110"/>
      <c r="P70" s="110"/>
      <c r="Q70" s="110"/>
    </row>
    <row r="71" spans="1:17" x14ac:dyDescent="0.35">
      <c r="B71" s="110"/>
      <c r="C71" s="110"/>
      <c r="D71" s="110"/>
      <c r="E71" s="110"/>
      <c r="F71" s="110"/>
      <c r="G71" s="162"/>
      <c r="H71" s="110"/>
      <c r="I71" s="110"/>
      <c r="J71" s="110"/>
      <c r="K71" s="110"/>
      <c r="L71" s="110"/>
      <c r="M71" s="110"/>
      <c r="N71" s="110"/>
      <c r="O71" s="110"/>
      <c r="P71" s="110"/>
      <c r="Q71" s="110"/>
    </row>
    <row r="72" spans="1:17" x14ac:dyDescent="0.35">
      <c r="B72" s="110"/>
      <c r="C72" s="110"/>
      <c r="D72" s="110"/>
      <c r="E72" s="110"/>
      <c r="F72" s="110"/>
      <c r="G72" s="162"/>
      <c r="H72" s="110"/>
      <c r="I72" s="110"/>
      <c r="J72" s="110"/>
      <c r="K72" s="110"/>
      <c r="L72" s="110"/>
      <c r="M72" s="110"/>
      <c r="N72" s="110"/>
      <c r="O72" s="110"/>
      <c r="P72" s="110"/>
      <c r="Q72" s="110"/>
    </row>
  </sheetData>
  <mergeCells count="130">
    <mergeCell ref="B36:C36"/>
    <mergeCell ref="B43:C43"/>
    <mergeCell ref="Q30:Q35"/>
    <mergeCell ref="Q37:Q40"/>
    <mergeCell ref="N39:N40"/>
    <mergeCell ref="F19:H19"/>
    <mergeCell ref="K41:K42"/>
    <mergeCell ref="L41:L42"/>
    <mergeCell ref="M41:M42"/>
    <mergeCell ref="N41:N42"/>
    <mergeCell ref="P41:P42"/>
    <mergeCell ref="G37:G40"/>
    <mergeCell ref="H37:H40"/>
    <mergeCell ref="I37:I40"/>
    <mergeCell ref="J37:J40"/>
    <mergeCell ref="K37:K40"/>
    <mergeCell ref="L37:L40"/>
    <mergeCell ref="M37:M40"/>
    <mergeCell ref="P37:P40"/>
    <mergeCell ref="F37:F40"/>
    <mergeCell ref="N37:N38"/>
    <mergeCell ref="N34:N35"/>
    <mergeCell ref="H30:H35"/>
    <mergeCell ref="N30:N31"/>
    <mergeCell ref="B37:B40"/>
    <mergeCell ref="C37:C40"/>
    <mergeCell ref="D37:D40"/>
    <mergeCell ref="E37:E40"/>
    <mergeCell ref="C47:E47"/>
    <mergeCell ref="F47:I47"/>
    <mergeCell ref="J47:M47"/>
    <mergeCell ref="C48:E48"/>
    <mergeCell ref="F48:I48"/>
    <mergeCell ref="J48:M48"/>
    <mergeCell ref="C52:E52"/>
    <mergeCell ref="F52:I52"/>
    <mergeCell ref="J52:M52"/>
    <mergeCell ref="B41:B42"/>
    <mergeCell ref="C41:C42"/>
    <mergeCell ref="D41:D42"/>
    <mergeCell ref="E41:E42"/>
    <mergeCell ref="F41:F42"/>
    <mergeCell ref="G41:G42"/>
    <mergeCell ref="H41:H42"/>
    <mergeCell ref="I41:I42"/>
    <mergeCell ref="J41:J42"/>
    <mergeCell ref="Q41:Q42"/>
    <mergeCell ref="B68:Q68"/>
    <mergeCell ref="C64:M64"/>
    <mergeCell ref="B56:D56"/>
    <mergeCell ref="C57:E57"/>
    <mergeCell ref="F57:M57"/>
    <mergeCell ref="C58:E58"/>
    <mergeCell ref="F58:M58"/>
    <mergeCell ref="C59:E59"/>
    <mergeCell ref="F59:M59"/>
    <mergeCell ref="C53:E53"/>
    <mergeCell ref="F53:I53"/>
    <mergeCell ref="J53:M53"/>
    <mergeCell ref="C54:E54"/>
    <mergeCell ref="F54:I54"/>
    <mergeCell ref="J54:M54"/>
    <mergeCell ref="B44:H44"/>
    <mergeCell ref="C49:E49"/>
    <mergeCell ref="F49:I49"/>
    <mergeCell ref="J49:M49"/>
    <mergeCell ref="B51:F51"/>
    <mergeCell ref="B61:G61"/>
    <mergeCell ref="C62:M62"/>
    <mergeCell ref="C63:M63"/>
    <mergeCell ref="K30:K35"/>
    <mergeCell ref="L30:L35"/>
    <mergeCell ref="M30:M35"/>
    <mergeCell ref="E9:G10"/>
    <mergeCell ref="H9:J9"/>
    <mergeCell ref="F22:H22"/>
    <mergeCell ref="F17:H17"/>
    <mergeCell ref="F20:H20"/>
    <mergeCell ref="B18:E18"/>
    <mergeCell ref="F18:H18"/>
    <mergeCell ref="B14:E14"/>
    <mergeCell ref="F14:H14"/>
    <mergeCell ref="B15:E15"/>
    <mergeCell ref="F21:H21"/>
    <mergeCell ref="F15:H15"/>
    <mergeCell ref="B30:B35"/>
    <mergeCell ref="C30:C35"/>
    <mergeCell ref="D30:D35"/>
    <mergeCell ref="E30:E35"/>
    <mergeCell ref="F30:F35"/>
    <mergeCell ref="G30:G35"/>
    <mergeCell ref="I30:I35"/>
    <mergeCell ref="J30:J35"/>
    <mergeCell ref="P30:P35"/>
    <mergeCell ref="G3:H3"/>
    <mergeCell ref="K9:M9"/>
    <mergeCell ref="H10:J10"/>
    <mergeCell ref="B2:Q2"/>
    <mergeCell ref="C8:D8"/>
    <mergeCell ref="E8:G8"/>
    <mergeCell ref="H8:J8"/>
    <mergeCell ref="K8:M8"/>
    <mergeCell ref="B6:B7"/>
    <mergeCell ref="C6:D7"/>
    <mergeCell ref="E6:G7"/>
    <mergeCell ref="H6:J7"/>
    <mergeCell ref="K6:N6"/>
    <mergeCell ref="K7:M7"/>
    <mergeCell ref="K10:M10"/>
    <mergeCell ref="B9:B10"/>
    <mergeCell ref="C9:D10"/>
    <mergeCell ref="N32:N33"/>
    <mergeCell ref="F16:H16"/>
    <mergeCell ref="Q26:Q28"/>
    <mergeCell ref="I27:I28"/>
    <mergeCell ref="J27:L27"/>
    <mergeCell ref="M27:M28"/>
    <mergeCell ref="P26:P28"/>
    <mergeCell ref="N27:N28"/>
    <mergeCell ref="O27:O28"/>
    <mergeCell ref="F23:H23"/>
    <mergeCell ref="B26:B28"/>
    <mergeCell ref="C26:C28"/>
    <mergeCell ref="D26:D28"/>
    <mergeCell ref="E26:E28"/>
    <mergeCell ref="F26:F28"/>
    <mergeCell ref="G26:G28"/>
    <mergeCell ref="H26:H28"/>
    <mergeCell ref="I26:M26"/>
    <mergeCell ref="N26:O26"/>
  </mergeCells>
  <phoneticPr fontId="12" type="noConversion"/>
  <conditionalFormatting sqref="M36">
    <cfRule type="cellIs" dxfId="45" priority="3" operator="lessThan">
      <formula>$I$36*0.15</formula>
    </cfRule>
  </conditionalFormatting>
  <conditionalFormatting sqref="M37:M40">
    <cfRule type="cellIs" dxfId="44" priority="2" operator="lessThan">
      <formula>$I$37*0.15</formula>
    </cfRule>
  </conditionalFormatting>
  <conditionalFormatting sqref="M43">
    <cfRule type="cellIs" dxfId="43" priority="1" operator="lessThan">
      <formula>$I$43*0.15</formula>
    </cfRule>
  </conditionalFormatting>
  <printOptions horizontalCentered="1"/>
  <pageMargins left="0.31496062992125984" right="0.11811023622047245" top="0.74803149606299213" bottom="0.15748031496062992" header="0.31496062992125984" footer="0.11811023622047245"/>
  <pageSetup paperSize="9" scale="49" fitToHeight="0" orientation="landscape" horizontalDpi="300" verticalDpi="300" r:id="rId1"/>
  <headerFooter scaleWithDoc="0"/>
  <ignoredErrors>
    <ignoredError sqref="O38 O40 H10 O41:O42" numberStoredAsText="1"/>
  </ignoredErrors>
  <extLst>
    <ext xmlns:x14="http://schemas.microsoft.com/office/spreadsheetml/2009/9/main" uri="{CCE6A557-97BC-4b89-ADB6-D9C93CAAB3DF}">
      <x14:dataValidations xmlns:xm="http://schemas.microsoft.com/office/excel/2006/main" count="1">
        <x14:dataValidation type="list" allowBlank="1" showInputMessage="1" showErrorMessage="1" xr:uid="{5B6177BE-2C6C-484B-BC8A-9277BF36B39A}">
          <x14:formula1>
            <xm:f>Rodikliai!$D$3:$D$10</xm:f>
          </x14:formula1>
          <xm:sqref>N30:N41 N43:N44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83BE25-4353-46D4-A43B-552782CBACFF}">
  <sheetPr>
    <pageSetUpPr fitToPage="1"/>
  </sheetPr>
  <dimension ref="A2:U106"/>
  <sheetViews>
    <sheetView topLeftCell="A54" zoomScale="60" zoomScaleNormal="60" workbookViewId="0">
      <selection activeCell="N26" sqref="N26"/>
    </sheetView>
  </sheetViews>
  <sheetFormatPr defaultColWidth="8.7265625" defaultRowHeight="14.5" x14ac:dyDescent="0.35"/>
  <cols>
    <col min="1" max="1" width="8.7265625" style="15"/>
    <col min="2" max="2" width="17.54296875" style="15" customWidth="1"/>
    <col min="3" max="3" width="12.7265625" style="15" customWidth="1"/>
    <col min="4" max="4" width="19.54296875" style="15" customWidth="1"/>
    <col min="5" max="5" width="18.453125" style="15" customWidth="1"/>
    <col min="6" max="6" width="10.54296875" style="15" customWidth="1"/>
    <col min="7" max="7" width="19.26953125" style="15" customWidth="1"/>
    <col min="8" max="8" width="13.54296875" style="15" customWidth="1"/>
    <col min="9" max="9" width="15.54296875" style="15" customWidth="1"/>
    <col min="10" max="10" width="10.54296875" style="15" customWidth="1"/>
    <col min="11" max="11" width="14.54296875" style="15" customWidth="1"/>
    <col min="12" max="12" width="16.26953125" style="15" customWidth="1"/>
    <col min="13" max="13" width="14.54296875" style="15" customWidth="1"/>
    <col min="14" max="14" width="44.54296875" style="15" customWidth="1"/>
    <col min="15" max="15" width="12.453125" style="15" customWidth="1"/>
    <col min="16" max="17" width="14.453125" style="15" customWidth="1"/>
    <col min="18" max="20" width="8.7265625" style="15"/>
    <col min="21" max="21" width="12.1796875" style="15" bestFit="1" customWidth="1"/>
    <col min="22" max="16384" width="8.7265625" style="15"/>
  </cols>
  <sheetData>
    <row r="2" spans="2:17" s="86" customFormat="1" ht="15.5" x14ac:dyDescent="0.35">
      <c r="B2" s="454" t="s">
        <v>364</v>
      </c>
      <c r="C2" s="454"/>
      <c r="D2" s="454"/>
      <c r="E2" s="454"/>
      <c r="F2" s="454"/>
      <c r="G2" s="454"/>
      <c r="H2" s="454"/>
      <c r="I2" s="454"/>
      <c r="J2" s="454"/>
      <c r="K2" s="454"/>
      <c r="L2" s="454"/>
      <c r="M2" s="454"/>
      <c r="N2" s="454"/>
      <c r="O2" s="454"/>
      <c r="P2" s="454"/>
      <c r="Q2" s="454"/>
    </row>
    <row r="3" spans="2:17" s="86" customFormat="1" ht="15.5" x14ac:dyDescent="0.35">
      <c r="B3" s="122"/>
      <c r="C3" s="122"/>
      <c r="D3" s="122"/>
      <c r="E3" s="122"/>
      <c r="F3" s="122"/>
      <c r="G3" s="489" t="s">
        <v>228</v>
      </c>
      <c r="H3" s="489"/>
      <c r="I3" s="122" t="s">
        <v>476</v>
      </c>
      <c r="J3" s="122"/>
      <c r="K3" s="122"/>
      <c r="L3" s="122"/>
      <c r="M3" s="122"/>
      <c r="N3" s="122"/>
      <c r="O3" s="122"/>
      <c r="P3" s="122"/>
      <c r="Q3" s="122"/>
    </row>
    <row r="4" spans="2:17" ht="15.5" x14ac:dyDescent="0.35">
      <c r="B4" s="98"/>
      <c r="C4" s="98"/>
      <c r="D4" s="98"/>
      <c r="E4" s="98"/>
      <c r="F4" s="98"/>
      <c r="G4" s="98"/>
      <c r="H4" s="98"/>
      <c r="I4" s="98"/>
      <c r="J4" s="98"/>
      <c r="K4" s="98"/>
      <c r="L4" s="98"/>
      <c r="M4" s="98"/>
      <c r="N4" s="98"/>
      <c r="O4" s="98"/>
      <c r="P4" s="98"/>
      <c r="Q4" s="98"/>
    </row>
    <row r="5" spans="2:17" s="86" customFormat="1" ht="15.5" x14ac:dyDescent="0.35">
      <c r="B5" s="434" t="s">
        <v>365</v>
      </c>
      <c r="C5" s="434"/>
      <c r="D5" s="434"/>
      <c r="E5" s="434"/>
      <c r="F5" s="434"/>
      <c r="G5" s="434"/>
      <c r="H5" s="434"/>
      <c r="I5" s="122"/>
      <c r="J5" s="122"/>
      <c r="K5" s="122"/>
      <c r="L5" s="122"/>
      <c r="M5" s="122"/>
      <c r="N5" s="122"/>
      <c r="O5" s="122"/>
      <c r="P5" s="122"/>
      <c r="Q5" s="122"/>
    </row>
    <row r="6" spans="2:17" s="86" customFormat="1" ht="15" x14ac:dyDescent="0.35">
      <c r="B6" s="413" t="s">
        <v>2</v>
      </c>
      <c r="C6" s="413" t="s">
        <v>71</v>
      </c>
      <c r="D6" s="413"/>
      <c r="E6" s="412" t="s">
        <v>72</v>
      </c>
      <c r="F6" s="412"/>
      <c r="G6" s="412"/>
      <c r="H6" s="412" t="s">
        <v>73</v>
      </c>
      <c r="I6" s="412"/>
      <c r="J6" s="412"/>
      <c r="K6" s="413" t="s">
        <v>74</v>
      </c>
      <c r="L6" s="413"/>
      <c r="M6" s="413"/>
      <c r="N6" s="413"/>
    </row>
    <row r="7" spans="2:17" s="86" customFormat="1" ht="30" x14ac:dyDescent="0.35">
      <c r="B7" s="413"/>
      <c r="C7" s="413"/>
      <c r="D7" s="413"/>
      <c r="E7" s="412"/>
      <c r="F7" s="412"/>
      <c r="G7" s="412"/>
      <c r="H7" s="412"/>
      <c r="I7" s="412"/>
      <c r="J7" s="412"/>
      <c r="K7" s="412" t="s">
        <v>75</v>
      </c>
      <c r="L7" s="412"/>
      <c r="M7" s="412"/>
      <c r="N7" s="124" t="s">
        <v>76</v>
      </c>
      <c r="O7" s="138"/>
      <c r="P7" s="138"/>
      <c r="Q7" s="138"/>
    </row>
    <row r="8" spans="2:17" s="86" customFormat="1" ht="15.5" x14ac:dyDescent="0.35">
      <c r="B8" s="125">
        <v>1</v>
      </c>
      <c r="C8" s="405">
        <v>2</v>
      </c>
      <c r="D8" s="405"/>
      <c r="E8" s="405">
        <v>3</v>
      </c>
      <c r="F8" s="405"/>
      <c r="G8" s="405"/>
      <c r="H8" s="405">
        <v>4</v>
      </c>
      <c r="I8" s="405"/>
      <c r="J8" s="405"/>
      <c r="K8" s="405">
        <v>5</v>
      </c>
      <c r="L8" s="405"/>
      <c r="M8" s="405"/>
      <c r="N8" s="125">
        <v>6</v>
      </c>
    </row>
    <row r="9" spans="2:17" s="86" customFormat="1" ht="15.5" x14ac:dyDescent="0.35">
      <c r="B9" s="441" t="s">
        <v>14</v>
      </c>
      <c r="C9" s="443" t="s">
        <v>148</v>
      </c>
      <c r="D9" s="444"/>
      <c r="E9" s="447" t="s">
        <v>42</v>
      </c>
      <c r="F9" s="448"/>
      <c r="G9" s="449"/>
      <c r="H9" s="453">
        <v>0</v>
      </c>
      <c r="I9" s="426"/>
      <c r="J9" s="426"/>
      <c r="K9" s="453">
        <v>0</v>
      </c>
      <c r="L9" s="426"/>
      <c r="M9" s="426"/>
      <c r="N9" s="179">
        <f>O40</f>
        <v>197927</v>
      </c>
    </row>
    <row r="10" spans="2:17" s="86" customFormat="1" ht="15.5" x14ac:dyDescent="0.35">
      <c r="B10" s="442"/>
      <c r="C10" s="445"/>
      <c r="D10" s="446"/>
      <c r="E10" s="450"/>
      <c r="F10" s="451"/>
      <c r="G10" s="452"/>
      <c r="H10" s="438" t="s">
        <v>21</v>
      </c>
      <c r="I10" s="439"/>
      <c r="J10" s="440"/>
      <c r="K10" s="438" t="s">
        <v>25</v>
      </c>
      <c r="L10" s="439"/>
      <c r="M10" s="440"/>
      <c r="N10" s="12" t="str">
        <f>O41</f>
        <v>(2027)</v>
      </c>
    </row>
    <row r="11" spans="2:17" s="86" customFormat="1" ht="15.5" x14ac:dyDescent="0.35">
      <c r="B11" s="441" t="s">
        <v>58</v>
      </c>
      <c r="C11" s="443" t="s">
        <v>375</v>
      </c>
      <c r="D11" s="444"/>
      <c r="E11" s="447" t="s">
        <v>376</v>
      </c>
      <c r="F11" s="448"/>
      <c r="G11" s="449"/>
      <c r="H11" s="453">
        <v>0</v>
      </c>
      <c r="I11" s="426"/>
      <c r="J11" s="426"/>
      <c r="K11" s="545">
        <v>0</v>
      </c>
      <c r="L11" s="546"/>
      <c r="M11" s="546"/>
      <c r="N11" s="180">
        <f>O52</f>
        <v>4.08</v>
      </c>
    </row>
    <row r="12" spans="2:17" s="86" customFormat="1" ht="33" customHeight="1" x14ac:dyDescent="0.35">
      <c r="B12" s="442"/>
      <c r="C12" s="445"/>
      <c r="D12" s="446"/>
      <c r="E12" s="450"/>
      <c r="F12" s="451"/>
      <c r="G12" s="452"/>
      <c r="H12" s="438" t="s">
        <v>21</v>
      </c>
      <c r="I12" s="439"/>
      <c r="J12" s="440"/>
      <c r="K12" s="438" t="s">
        <v>25</v>
      </c>
      <c r="L12" s="439"/>
      <c r="M12" s="440"/>
      <c r="N12" s="12" t="s">
        <v>26</v>
      </c>
    </row>
    <row r="13" spans="2:17" s="86" customFormat="1" ht="24" customHeight="1" x14ac:dyDescent="0.35">
      <c r="B13" s="441" t="s">
        <v>58</v>
      </c>
      <c r="C13" s="443" t="s">
        <v>661</v>
      </c>
      <c r="D13" s="444"/>
      <c r="E13" s="447" t="s">
        <v>511</v>
      </c>
      <c r="F13" s="448"/>
      <c r="G13" s="449"/>
      <c r="H13" s="453">
        <v>0</v>
      </c>
      <c r="I13" s="426"/>
      <c r="J13" s="426"/>
      <c r="K13" s="545">
        <v>0</v>
      </c>
      <c r="L13" s="546"/>
      <c r="M13" s="546"/>
      <c r="N13" s="180">
        <f>O54</f>
        <v>16.62</v>
      </c>
    </row>
    <row r="14" spans="2:17" s="86" customFormat="1" ht="24" customHeight="1" x14ac:dyDescent="0.35">
      <c r="B14" s="442"/>
      <c r="C14" s="445"/>
      <c r="D14" s="446"/>
      <c r="E14" s="450"/>
      <c r="F14" s="451"/>
      <c r="G14" s="452"/>
      <c r="H14" s="438" t="s">
        <v>21</v>
      </c>
      <c r="I14" s="439"/>
      <c r="J14" s="440"/>
      <c r="K14" s="438" t="s">
        <v>25</v>
      </c>
      <c r="L14" s="439"/>
      <c r="M14" s="440"/>
      <c r="N14" s="12" t="str">
        <f>O53</f>
        <v>(2029)</v>
      </c>
    </row>
    <row r="17" spans="2:9" ht="15.5" x14ac:dyDescent="0.35">
      <c r="B17" s="178" t="s">
        <v>366</v>
      </c>
      <c r="C17" s="178"/>
      <c r="D17" s="178"/>
      <c r="E17" s="178"/>
      <c r="F17" s="178"/>
      <c r="G17" s="178"/>
      <c r="H17"/>
      <c r="I17"/>
    </row>
    <row r="18" spans="2:9" ht="15.5" x14ac:dyDescent="0.35">
      <c r="B18" s="388" t="s">
        <v>86</v>
      </c>
      <c r="C18" s="388"/>
      <c r="D18" s="388"/>
      <c r="E18" s="388"/>
      <c r="F18" s="388" t="s">
        <v>87</v>
      </c>
      <c r="G18" s="388"/>
      <c r="H18" s="388"/>
      <c r="I18"/>
    </row>
    <row r="19" spans="2:9" ht="15.5" x14ac:dyDescent="0.35">
      <c r="B19" s="389">
        <v>1</v>
      </c>
      <c r="C19" s="389"/>
      <c r="D19" s="389"/>
      <c r="E19" s="389"/>
      <c r="F19" s="389">
        <v>2</v>
      </c>
      <c r="G19" s="389"/>
      <c r="H19" s="389"/>
      <c r="I19"/>
    </row>
    <row r="20" spans="2:9" ht="15.5" x14ac:dyDescent="0.35">
      <c r="B20" s="390" t="s">
        <v>88</v>
      </c>
      <c r="C20" s="390"/>
      <c r="D20" s="390"/>
      <c r="E20" s="390"/>
      <c r="F20" s="557">
        <f>SUM(F21,F23,F25,F27)</f>
        <v>16603033.75</v>
      </c>
      <c r="G20" s="558"/>
      <c r="H20" s="558"/>
      <c r="I20"/>
    </row>
    <row r="21" spans="2:9" ht="15.5" x14ac:dyDescent="0.35">
      <c r="B21" s="390" t="s">
        <v>89</v>
      </c>
      <c r="C21" s="390"/>
      <c r="D21" s="390"/>
      <c r="E21" s="390"/>
      <c r="F21" s="556">
        <f>F22</f>
        <v>0</v>
      </c>
      <c r="G21" s="556"/>
      <c r="H21" s="556"/>
      <c r="I21"/>
    </row>
    <row r="22" spans="2:9" ht="15.5" x14ac:dyDescent="0.35">
      <c r="B22" s="387" t="s">
        <v>90</v>
      </c>
      <c r="C22" s="387"/>
      <c r="D22" s="387"/>
      <c r="E22" s="387"/>
      <c r="F22" s="556">
        <f>J78</f>
        <v>0</v>
      </c>
      <c r="G22" s="560"/>
      <c r="H22" s="560"/>
      <c r="I22"/>
    </row>
    <row r="23" spans="2:9" ht="15.5" x14ac:dyDescent="0.35">
      <c r="B23" s="390" t="s">
        <v>91</v>
      </c>
      <c r="C23" s="390"/>
      <c r="D23" s="390"/>
      <c r="E23" s="390"/>
      <c r="F23" s="559">
        <f>F24</f>
        <v>0</v>
      </c>
      <c r="G23" s="560"/>
      <c r="H23" s="560"/>
      <c r="I23"/>
    </row>
    <row r="24" spans="2:9" ht="15.5" x14ac:dyDescent="0.35">
      <c r="B24" s="387" t="s">
        <v>92</v>
      </c>
      <c r="C24" s="387"/>
      <c r="D24" s="387"/>
      <c r="E24" s="387"/>
      <c r="F24" s="559">
        <f>K78</f>
        <v>0</v>
      </c>
      <c r="G24" s="560"/>
      <c r="H24" s="560"/>
      <c r="I24"/>
    </row>
    <row r="25" spans="2:9" ht="15.5" x14ac:dyDescent="0.35">
      <c r="B25" s="390" t="s">
        <v>93</v>
      </c>
      <c r="C25" s="390"/>
      <c r="D25" s="390"/>
      <c r="E25" s="390"/>
      <c r="F25" s="557">
        <f>F26</f>
        <v>16603033.75</v>
      </c>
      <c r="G25" s="558"/>
      <c r="H25" s="558"/>
      <c r="I25"/>
    </row>
    <row r="26" spans="2:9" ht="15.5" x14ac:dyDescent="0.35">
      <c r="B26" s="387" t="s">
        <v>94</v>
      </c>
      <c r="C26" s="387"/>
      <c r="D26" s="387"/>
      <c r="E26" s="387"/>
      <c r="F26" s="559">
        <f>L78</f>
        <v>16603033.75</v>
      </c>
      <c r="G26" s="560"/>
      <c r="H26" s="560"/>
      <c r="I26"/>
    </row>
    <row r="27" spans="2:9" ht="15.5" x14ac:dyDescent="0.35">
      <c r="B27" s="390" t="s">
        <v>95</v>
      </c>
      <c r="C27" s="390"/>
      <c r="D27" s="390"/>
      <c r="E27" s="390"/>
      <c r="F27" s="556">
        <f>F28</f>
        <v>0</v>
      </c>
      <c r="G27" s="556"/>
      <c r="H27" s="556"/>
      <c r="I27"/>
    </row>
    <row r="28" spans="2:9" ht="15.5" x14ac:dyDescent="0.35">
      <c r="B28" s="387" t="s">
        <v>96</v>
      </c>
      <c r="C28" s="387"/>
      <c r="D28" s="387"/>
      <c r="E28" s="387"/>
      <c r="F28" s="556">
        <v>0</v>
      </c>
      <c r="G28" s="556"/>
      <c r="H28" s="556"/>
      <c r="I28"/>
    </row>
    <row r="29" spans="2:9" ht="15.5" x14ac:dyDescent="0.35">
      <c r="B29" s="390" t="s">
        <v>97</v>
      </c>
      <c r="C29" s="390"/>
      <c r="D29" s="390"/>
      <c r="E29" s="390"/>
      <c r="F29" s="557">
        <f>SUM(F30:H32)</f>
        <v>2955122.45</v>
      </c>
      <c r="G29" s="558"/>
      <c r="H29" s="558"/>
      <c r="I29"/>
    </row>
    <row r="30" spans="2:9" ht="15.5" x14ac:dyDescent="0.35">
      <c r="B30" s="387" t="s">
        <v>98</v>
      </c>
      <c r="C30" s="387"/>
      <c r="D30" s="387"/>
      <c r="E30" s="387"/>
      <c r="F30" s="559">
        <f>M78</f>
        <v>2955122.45</v>
      </c>
      <c r="G30" s="560"/>
      <c r="H30" s="560"/>
      <c r="I30"/>
    </row>
    <row r="31" spans="2:9" ht="15.5" x14ac:dyDescent="0.35">
      <c r="B31" s="387" t="s">
        <v>99</v>
      </c>
      <c r="C31" s="387"/>
      <c r="D31" s="387"/>
      <c r="E31" s="387"/>
      <c r="F31" s="556">
        <v>0</v>
      </c>
      <c r="G31" s="556"/>
      <c r="H31" s="556"/>
      <c r="I31"/>
    </row>
    <row r="32" spans="2:9" ht="15.5" x14ac:dyDescent="0.35">
      <c r="B32" s="387" t="s">
        <v>100</v>
      </c>
      <c r="C32" s="387"/>
      <c r="D32" s="387"/>
      <c r="E32" s="387"/>
      <c r="F32" s="556">
        <v>0</v>
      </c>
      <c r="G32" s="556"/>
      <c r="H32" s="556"/>
      <c r="I32"/>
    </row>
    <row r="33" spans="2:17" ht="15.5" x14ac:dyDescent="0.35">
      <c r="B33" s="390" t="s">
        <v>101</v>
      </c>
      <c r="C33" s="390"/>
      <c r="D33" s="390"/>
      <c r="E33" s="390"/>
      <c r="F33" s="557">
        <f>I78</f>
        <v>19558156.199999999</v>
      </c>
      <c r="G33" s="558"/>
      <c r="H33" s="558"/>
      <c r="I33"/>
    </row>
    <row r="35" spans="2:17" ht="15.5" x14ac:dyDescent="0.35">
      <c r="B35" s="239" t="s">
        <v>367</v>
      </c>
      <c r="C35" s="239"/>
      <c r="D35" s="239"/>
      <c r="E35" s="239"/>
      <c r="F35" s="239"/>
      <c r="G35" s="239"/>
      <c r="H35" s="239"/>
      <c r="I35"/>
      <c r="J35"/>
      <c r="K35"/>
      <c r="L35"/>
      <c r="M35"/>
      <c r="N35"/>
      <c r="O35"/>
      <c r="P35"/>
      <c r="Q35"/>
    </row>
    <row r="36" spans="2:17" ht="15" x14ac:dyDescent="0.35">
      <c r="B36" s="240" t="s">
        <v>102</v>
      </c>
      <c r="C36" s="240" t="s">
        <v>103</v>
      </c>
      <c r="D36" s="240" t="s">
        <v>104</v>
      </c>
      <c r="E36" s="240" t="s">
        <v>105</v>
      </c>
      <c r="F36" s="240" t="s">
        <v>106</v>
      </c>
      <c r="G36" s="240" t="s">
        <v>107</v>
      </c>
      <c r="H36" s="240" t="s">
        <v>108</v>
      </c>
      <c r="I36" s="240" t="s">
        <v>109</v>
      </c>
      <c r="J36" s="240"/>
      <c r="K36" s="240"/>
      <c r="L36" s="240"/>
      <c r="M36" s="240"/>
      <c r="N36" s="240" t="s">
        <v>5</v>
      </c>
      <c r="O36" s="240"/>
      <c r="P36" s="240" t="s">
        <v>110</v>
      </c>
      <c r="Q36" s="240" t="s">
        <v>111</v>
      </c>
    </row>
    <row r="37" spans="2:17" ht="15" x14ac:dyDescent="0.35">
      <c r="B37" s="240"/>
      <c r="C37" s="240"/>
      <c r="D37" s="240"/>
      <c r="E37" s="240"/>
      <c r="F37" s="240"/>
      <c r="G37" s="240"/>
      <c r="H37" s="240"/>
      <c r="I37" s="240" t="s">
        <v>55</v>
      </c>
      <c r="J37" s="240" t="s">
        <v>112</v>
      </c>
      <c r="K37" s="240"/>
      <c r="L37" s="240"/>
      <c r="M37" s="240" t="s">
        <v>113</v>
      </c>
      <c r="N37" s="240" t="s">
        <v>114</v>
      </c>
      <c r="O37" s="240" t="s">
        <v>115</v>
      </c>
      <c r="P37" s="240"/>
      <c r="Q37" s="240"/>
    </row>
    <row r="38" spans="2:17" ht="90" x14ac:dyDescent="0.35">
      <c r="B38" s="240"/>
      <c r="C38" s="240"/>
      <c r="D38" s="240"/>
      <c r="E38" s="240"/>
      <c r="F38" s="240"/>
      <c r="G38" s="240"/>
      <c r="H38" s="240"/>
      <c r="I38" s="240"/>
      <c r="J38" s="3" t="s">
        <v>116</v>
      </c>
      <c r="K38" s="3" t="s">
        <v>117</v>
      </c>
      <c r="L38" s="3" t="s">
        <v>118</v>
      </c>
      <c r="M38" s="240"/>
      <c r="N38" s="240"/>
      <c r="O38" s="240"/>
      <c r="P38" s="240"/>
      <c r="Q38" s="240"/>
    </row>
    <row r="39" spans="2:17" ht="15.5" x14ac:dyDescent="0.35">
      <c r="B39" s="4">
        <v>1</v>
      </c>
      <c r="C39" s="4">
        <v>2</v>
      </c>
      <c r="D39" s="4">
        <v>3</v>
      </c>
      <c r="E39" s="4">
        <v>4</v>
      </c>
      <c r="F39" s="4">
        <v>5</v>
      </c>
      <c r="G39" s="4">
        <v>6</v>
      </c>
      <c r="H39" s="4">
        <v>7</v>
      </c>
      <c r="I39" s="4">
        <v>8</v>
      </c>
      <c r="J39" s="4">
        <v>9</v>
      </c>
      <c r="K39" s="4">
        <v>10</v>
      </c>
      <c r="L39" s="4">
        <v>11</v>
      </c>
      <c r="M39" s="4">
        <v>12</v>
      </c>
      <c r="N39" s="4">
        <v>13</v>
      </c>
      <c r="O39" s="4">
        <v>14</v>
      </c>
      <c r="P39" s="4">
        <v>15</v>
      </c>
      <c r="Q39" s="4">
        <v>16</v>
      </c>
    </row>
    <row r="40" spans="2:17" s="100" customFormat="1" ht="25.15" customHeight="1" x14ac:dyDescent="0.35">
      <c r="B40" s="543" t="s">
        <v>373</v>
      </c>
      <c r="C40" s="553" t="s">
        <v>119</v>
      </c>
      <c r="D40" s="543" t="s">
        <v>258</v>
      </c>
      <c r="E40" s="543" t="s">
        <v>374</v>
      </c>
      <c r="F40" s="553" t="s">
        <v>120</v>
      </c>
      <c r="G40" s="543" t="s">
        <v>247</v>
      </c>
      <c r="H40" s="553" t="s">
        <v>121</v>
      </c>
      <c r="I40" s="555">
        <f>SUM(I44:I51)</f>
        <v>9264214.1999999993</v>
      </c>
      <c r="J40" s="555">
        <f t="shared" ref="J40:M40" si="0">SUM(J44:J51)</f>
        <v>0</v>
      </c>
      <c r="K40" s="555">
        <f t="shared" si="0"/>
        <v>0</v>
      </c>
      <c r="L40" s="555">
        <f t="shared" si="0"/>
        <v>7853185.75</v>
      </c>
      <c r="M40" s="555">
        <f t="shared" si="0"/>
        <v>1411028.45</v>
      </c>
      <c r="N40" s="543" t="s">
        <v>378</v>
      </c>
      <c r="O40" s="48">
        <f>O44+O48</f>
        <v>197927</v>
      </c>
      <c r="P40" s="372" t="s">
        <v>343</v>
      </c>
      <c r="Q40" s="375" t="s">
        <v>384</v>
      </c>
    </row>
    <row r="41" spans="2:17" s="100" customFormat="1" ht="25.15" customHeight="1" x14ac:dyDescent="0.35">
      <c r="B41" s="543"/>
      <c r="C41" s="553"/>
      <c r="D41" s="543"/>
      <c r="E41" s="543"/>
      <c r="F41" s="553"/>
      <c r="G41" s="543"/>
      <c r="H41" s="553"/>
      <c r="I41" s="555"/>
      <c r="J41" s="555"/>
      <c r="K41" s="555"/>
      <c r="L41" s="555"/>
      <c r="M41" s="555"/>
      <c r="N41" s="543"/>
      <c r="O41" s="49" t="s">
        <v>123</v>
      </c>
      <c r="P41" s="373"/>
      <c r="Q41" s="376"/>
    </row>
    <row r="42" spans="2:17" s="100" customFormat="1" ht="25.15" customHeight="1" x14ac:dyDescent="0.35">
      <c r="B42" s="543"/>
      <c r="C42" s="553"/>
      <c r="D42" s="543"/>
      <c r="E42" s="543"/>
      <c r="F42" s="553"/>
      <c r="G42" s="543"/>
      <c r="H42" s="553"/>
      <c r="I42" s="555"/>
      <c r="J42" s="555"/>
      <c r="K42" s="555"/>
      <c r="L42" s="555"/>
      <c r="M42" s="555"/>
      <c r="N42" s="543" t="s">
        <v>280</v>
      </c>
      <c r="O42" s="48">
        <f>O46+O50</f>
        <v>2</v>
      </c>
      <c r="P42" s="373"/>
      <c r="Q42" s="376"/>
    </row>
    <row r="43" spans="2:17" s="100" customFormat="1" ht="25.15" customHeight="1" x14ac:dyDescent="0.35">
      <c r="B43" s="543"/>
      <c r="C43" s="553"/>
      <c r="D43" s="543"/>
      <c r="E43" s="543"/>
      <c r="F43" s="553"/>
      <c r="G43" s="543"/>
      <c r="H43" s="553"/>
      <c r="I43" s="555"/>
      <c r="J43" s="555"/>
      <c r="K43" s="555"/>
      <c r="L43" s="555"/>
      <c r="M43" s="555"/>
      <c r="N43" s="543"/>
      <c r="O43" s="49" t="s">
        <v>123</v>
      </c>
      <c r="P43" s="374"/>
      <c r="Q43" s="377"/>
    </row>
    <row r="44" spans="2:17" s="101" customFormat="1" ht="39" customHeight="1" x14ac:dyDescent="0.35">
      <c r="B44" s="461" t="s">
        <v>662</v>
      </c>
      <c r="C44" s="462"/>
      <c r="D44" s="542" t="s">
        <v>258</v>
      </c>
      <c r="E44" s="542" t="s">
        <v>381</v>
      </c>
      <c r="F44" s="462"/>
      <c r="G44" s="542" t="s">
        <v>247</v>
      </c>
      <c r="H44" s="462"/>
      <c r="I44" s="547">
        <f>SUM(J44:M47)</f>
        <v>2431014.2000000002</v>
      </c>
      <c r="J44" s="547">
        <v>0</v>
      </c>
      <c r="K44" s="547">
        <f t="shared" ref="K44" si="1">K84</f>
        <v>0</v>
      </c>
      <c r="L44" s="547">
        <v>2044966</v>
      </c>
      <c r="M44" s="547">
        <v>386048.2</v>
      </c>
      <c r="N44" s="542" t="s">
        <v>378</v>
      </c>
      <c r="O44" s="134">
        <v>68512</v>
      </c>
      <c r="P44" s="539" t="s">
        <v>343</v>
      </c>
      <c r="Q44" s="467" t="s">
        <v>383</v>
      </c>
    </row>
    <row r="45" spans="2:17" s="101" customFormat="1" ht="39" customHeight="1" x14ac:dyDescent="0.35">
      <c r="B45" s="461"/>
      <c r="C45" s="462"/>
      <c r="D45" s="542"/>
      <c r="E45" s="542"/>
      <c r="F45" s="462"/>
      <c r="G45" s="542"/>
      <c r="H45" s="462"/>
      <c r="I45" s="547"/>
      <c r="J45" s="547"/>
      <c r="K45" s="547"/>
      <c r="L45" s="547"/>
      <c r="M45" s="547"/>
      <c r="N45" s="542"/>
      <c r="O45" s="174" t="s">
        <v>19</v>
      </c>
      <c r="P45" s="540"/>
      <c r="Q45" s="468"/>
    </row>
    <row r="46" spans="2:17" s="101" customFormat="1" ht="39" customHeight="1" x14ac:dyDescent="0.35">
      <c r="B46" s="461"/>
      <c r="C46" s="462"/>
      <c r="D46" s="542"/>
      <c r="E46" s="542"/>
      <c r="F46" s="462"/>
      <c r="G46" s="542"/>
      <c r="H46" s="462"/>
      <c r="I46" s="547"/>
      <c r="J46" s="547"/>
      <c r="K46" s="547"/>
      <c r="L46" s="547"/>
      <c r="M46" s="547"/>
      <c r="N46" s="542" t="s">
        <v>280</v>
      </c>
      <c r="O46" s="134">
        <v>1</v>
      </c>
      <c r="P46" s="540"/>
      <c r="Q46" s="468"/>
    </row>
    <row r="47" spans="2:17" s="101" customFormat="1" ht="39" customHeight="1" x14ac:dyDescent="0.35">
      <c r="B47" s="461"/>
      <c r="C47" s="462"/>
      <c r="D47" s="542"/>
      <c r="E47" s="542"/>
      <c r="F47" s="462"/>
      <c r="G47" s="542"/>
      <c r="H47" s="462"/>
      <c r="I47" s="547"/>
      <c r="J47" s="547"/>
      <c r="K47" s="547"/>
      <c r="L47" s="547"/>
      <c r="M47" s="547"/>
      <c r="N47" s="542"/>
      <c r="O47" s="174" t="s">
        <v>19</v>
      </c>
      <c r="P47" s="541"/>
      <c r="Q47" s="469"/>
    </row>
    <row r="48" spans="2:17" s="101" customFormat="1" ht="30.65" customHeight="1" x14ac:dyDescent="0.35">
      <c r="B48" s="461" t="s">
        <v>663</v>
      </c>
      <c r="C48" s="462"/>
      <c r="D48" s="542" t="s">
        <v>258</v>
      </c>
      <c r="E48" s="542" t="s">
        <v>382</v>
      </c>
      <c r="F48" s="462"/>
      <c r="G48" s="542" t="s">
        <v>247</v>
      </c>
      <c r="H48" s="462"/>
      <c r="I48" s="547">
        <f>SUM(J48:M51)</f>
        <v>6833200</v>
      </c>
      <c r="J48" s="547">
        <v>0</v>
      </c>
      <c r="K48" s="547">
        <f t="shared" ref="K48" si="2">K88</f>
        <v>0</v>
      </c>
      <c r="L48" s="547">
        <v>5808219.75</v>
      </c>
      <c r="M48" s="547">
        <v>1024980.25</v>
      </c>
      <c r="N48" s="542" t="s">
        <v>378</v>
      </c>
      <c r="O48" s="134">
        <v>129415</v>
      </c>
      <c r="P48" s="539" t="s">
        <v>292</v>
      </c>
      <c r="Q48" s="467" t="s">
        <v>384</v>
      </c>
    </row>
    <row r="49" spans="2:17" s="101" customFormat="1" ht="30.65" customHeight="1" x14ac:dyDescent="0.35">
      <c r="B49" s="461"/>
      <c r="C49" s="462"/>
      <c r="D49" s="542"/>
      <c r="E49" s="542"/>
      <c r="F49" s="462"/>
      <c r="G49" s="542"/>
      <c r="H49" s="462"/>
      <c r="I49" s="547"/>
      <c r="J49" s="547"/>
      <c r="K49" s="547"/>
      <c r="L49" s="547"/>
      <c r="M49" s="547"/>
      <c r="N49" s="542"/>
      <c r="O49" s="174" t="s">
        <v>123</v>
      </c>
      <c r="P49" s="540"/>
      <c r="Q49" s="468"/>
    </row>
    <row r="50" spans="2:17" s="101" customFormat="1" ht="30.65" customHeight="1" x14ac:dyDescent="0.35">
      <c r="B50" s="461"/>
      <c r="C50" s="462"/>
      <c r="D50" s="542"/>
      <c r="E50" s="542"/>
      <c r="F50" s="462"/>
      <c r="G50" s="542"/>
      <c r="H50" s="462"/>
      <c r="I50" s="547"/>
      <c r="J50" s="547"/>
      <c r="K50" s="547"/>
      <c r="L50" s="547"/>
      <c r="M50" s="547"/>
      <c r="N50" s="542" t="s">
        <v>280</v>
      </c>
      <c r="O50" s="134">
        <v>1</v>
      </c>
      <c r="P50" s="540"/>
      <c r="Q50" s="468"/>
    </row>
    <row r="51" spans="2:17" s="101" customFormat="1" ht="30.65" customHeight="1" x14ac:dyDescent="0.35">
      <c r="B51" s="461"/>
      <c r="C51" s="462"/>
      <c r="D51" s="542"/>
      <c r="E51" s="542"/>
      <c r="F51" s="462"/>
      <c r="G51" s="542"/>
      <c r="H51" s="462"/>
      <c r="I51" s="547"/>
      <c r="J51" s="547"/>
      <c r="K51" s="547"/>
      <c r="L51" s="547"/>
      <c r="M51" s="547"/>
      <c r="N51" s="542"/>
      <c r="O51" s="174" t="s">
        <v>123</v>
      </c>
      <c r="P51" s="541"/>
      <c r="Q51" s="469"/>
    </row>
    <row r="52" spans="2:17" ht="25.5" customHeight="1" x14ac:dyDescent="0.35">
      <c r="B52" s="543" t="s">
        <v>385</v>
      </c>
      <c r="C52" s="553" t="s">
        <v>119</v>
      </c>
      <c r="D52" s="543" t="s">
        <v>258</v>
      </c>
      <c r="E52" s="543" t="s">
        <v>374</v>
      </c>
      <c r="F52" s="553" t="s">
        <v>120</v>
      </c>
      <c r="G52" s="543" t="s">
        <v>247</v>
      </c>
      <c r="H52" s="553" t="s">
        <v>121</v>
      </c>
      <c r="I52" s="555">
        <f>SUM(I60:I77)</f>
        <v>10293942</v>
      </c>
      <c r="J52" s="555">
        <f t="shared" ref="J52:M52" si="3">SUM(J60:J77)</f>
        <v>0</v>
      </c>
      <c r="K52" s="555">
        <f t="shared" si="3"/>
        <v>0</v>
      </c>
      <c r="L52" s="555">
        <f t="shared" si="3"/>
        <v>8749848</v>
      </c>
      <c r="M52" s="555">
        <f t="shared" si="3"/>
        <v>1544094</v>
      </c>
      <c r="N52" s="543" t="s">
        <v>379</v>
      </c>
      <c r="O52" s="176">
        <f>O60+O66</f>
        <v>4.08</v>
      </c>
      <c r="P52" s="372" t="s">
        <v>343</v>
      </c>
      <c r="Q52" s="375" t="s">
        <v>327</v>
      </c>
    </row>
    <row r="53" spans="2:17" ht="25.5" customHeight="1" x14ac:dyDescent="0.35">
      <c r="B53" s="543"/>
      <c r="C53" s="553"/>
      <c r="D53" s="543"/>
      <c r="E53" s="543"/>
      <c r="F53" s="553"/>
      <c r="G53" s="543"/>
      <c r="H53" s="553"/>
      <c r="I53" s="555"/>
      <c r="J53" s="555"/>
      <c r="K53" s="555"/>
      <c r="L53" s="555"/>
      <c r="M53" s="555"/>
      <c r="N53" s="543"/>
      <c r="O53" s="49" t="s">
        <v>26</v>
      </c>
      <c r="P53" s="373"/>
      <c r="Q53" s="376"/>
    </row>
    <row r="54" spans="2:17" ht="25.5" customHeight="1" x14ac:dyDescent="0.35">
      <c r="B54" s="543"/>
      <c r="C54" s="553"/>
      <c r="D54" s="543"/>
      <c r="E54" s="543"/>
      <c r="F54" s="553"/>
      <c r="G54" s="543"/>
      <c r="H54" s="553"/>
      <c r="I54" s="555"/>
      <c r="J54" s="555"/>
      <c r="K54" s="555"/>
      <c r="L54" s="555"/>
      <c r="M54" s="555"/>
      <c r="N54" s="543" t="s">
        <v>667</v>
      </c>
      <c r="O54" s="176">
        <f>O72</f>
        <v>16.62</v>
      </c>
      <c r="P54" s="373"/>
      <c r="Q54" s="376"/>
    </row>
    <row r="55" spans="2:17" ht="25.5" customHeight="1" x14ac:dyDescent="0.35">
      <c r="B55" s="543"/>
      <c r="C55" s="553"/>
      <c r="D55" s="543"/>
      <c r="E55" s="543"/>
      <c r="F55" s="553"/>
      <c r="G55" s="543"/>
      <c r="H55" s="553"/>
      <c r="I55" s="555"/>
      <c r="J55" s="555"/>
      <c r="K55" s="555"/>
      <c r="L55" s="555"/>
      <c r="M55" s="555"/>
      <c r="N55" s="543"/>
      <c r="O55" s="49" t="s">
        <v>26</v>
      </c>
      <c r="P55" s="373"/>
      <c r="Q55" s="376"/>
    </row>
    <row r="56" spans="2:17" ht="25.5" customHeight="1" x14ac:dyDescent="0.35">
      <c r="B56" s="543"/>
      <c r="C56" s="553"/>
      <c r="D56" s="543"/>
      <c r="E56" s="543"/>
      <c r="F56" s="553"/>
      <c r="G56" s="543"/>
      <c r="H56" s="553"/>
      <c r="I56" s="555"/>
      <c r="J56" s="555"/>
      <c r="K56" s="555"/>
      <c r="L56" s="555"/>
      <c r="M56" s="555"/>
      <c r="N56" s="543" t="s">
        <v>280</v>
      </c>
      <c r="O56" s="50">
        <f>O62+O68+O74</f>
        <v>3</v>
      </c>
      <c r="P56" s="373"/>
      <c r="Q56" s="376"/>
    </row>
    <row r="57" spans="2:17" ht="25.5" customHeight="1" x14ac:dyDescent="0.35">
      <c r="B57" s="543"/>
      <c r="C57" s="553"/>
      <c r="D57" s="543"/>
      <c r="E57" s="543"/>
      <c r="F57" s="553"/>
      <c r="G57" s="543"/>
      <c r="H57" s="553"/>
      <c r="I57" s="555"/>
      <c r="J57" s="555"/>
      <c r="K57" s="555"/>
      <c r="L57" s="555"/>
      <c r="M57" s="555"/>
      <c r="N57" s="543"/>
      <c r="O57" s="49" t="s">
        <v>26</v>
      </c>
      <c r="P57" s="373"/>
      <c r="Q57" s="376"/>
    </row>
    <row r="58" spans="2:17" ht="25.5" customHeight="1" x14ac:dyDescent="0.35">
      <c r="B58" s="543"/>
      <c r="C58" s="553"/>
      <c r="D58" s="543"/>
      <c r="E58" s="543"/>
      <c r="F58" s="553"/>
      <c r="G58" s="543"/>
      <c r="H58" s="553"/>
      <c r="I58" s="555"/>
      <c r="J58" s="555"/>
      <c r="K58" s="555"/>
      <c r="L58" s="555"/>
      <c r="M58" s="555"/>
      <c r="N58" s="543" t="s">
        <v>380</v>
      </c>
      <c r="O58" s="50">
        <f>O64+O70+O76</f>
        <v>370393</v>
      </c>
      <c r="P58" s="373"/>
      <c r="Q58" s="376"/>
    </row>
    <row r="59" spans="2:17" ht="25.5" customHeight="1" x14ac:dyDescent="0.35">
      <c r="B59" s="543"/>
      <c r="C59" s="553"/>
      <c r="D59" s="543"/>
      <c r="E59" s="543"/>
      <c r="F59" s="553"/>
      <c r="G59" s="543"/>
      <c r="H59" s="553"/>
      <c r="I59" s="555"/>
      <c r="J59" s="555"/>
      <c r="K59" s="555"/>
      <c r="L59" s="555"/>
      <c r="M59" s="555"/>
      <c r="N59" s="543"/>
      <c r="O59" s="49" t="s">
        <v>26</v>
      </c>
      <c r="P59" s="374"/>
      <c r="Q59" s="377"/>
    </row>
    <row r="60" spans="2:17" s="101" customFormat="1" ht="27" customHeight="1" x14ac:dyDescent="0.35">
      <c r="B60" s="461" t="s">
        <v>664</v>
      </c>
      <c r="C60" s="462"/>
      <c r="D60" s="542" t="s">
        <v>258</v>
      </c>
      <c r="E60" s="542" t="s">
        <v>386</v>
      </c>
      <c r="F60" s="462"/>
      <c r="G60" s="542" t="s">
        <v>247</v>
      </c>
      <c r="H60" s="462"/>
      <c r="I60" s="547">
        <f>SUM(J60:M65)</f>
        <v>2157404.3199999998</v>
      </c>
      <c r="J60" s="547">
        <f t="shared" ref="J60:K60" si="4">J97</f>
        <v>0</v>
      </c>
      <c r="K60" s="547">
        <f t="shared" si="4"/>
        <v>0</v>
      </c>
      <c r="L60" s="547">
        <v>1833793.67</v>
      </c>
      <c r="M60" s="547">
        <v>323610.65000000002</v>
      </c>
      <c r="N60" s="542" t="s">
        <v>379</v>
      </c>
      <c r="O60" s="175">
        <v>0.67</v>
      </c>
      <c r="P60" s="539" t="s">
        <v>343</v>
      </c>
      <c r="Q60" s="467" t="s">
        <v>383</v>
      </c>
    </row>
    <row r="61" spans="2:17" s="101" customFormat="1" ht="27" customHeight="1" x14ac:dyDescent="0.35">
      <c r="B61" s="461"/>
      <c r="C61" s="462"/>
      <c r="D61" s="542"/>
      <c r="E61" s="542"/>
      <c r="F61" s="462"/>
      <c r="G61" s="542"/>
      <c r="H61" s="462"/>
      <c r="I61" s="547"/>
      <c r="J61" s="547"/>
      <c r="K61" s="547"/>
      <c r="L61" s="547"/>
      <c r="M61" s="547"/>
      <c r="N61" s="542"/>
      <c r="O61" s="174" t="s">
        <v>19</v>
      </c>
      <c r="P61" s="540"/>
      <c r="Q61" s="468"/>
    </row>
    <row r="62" spans="2:17" s="101" customFormat="1" ht="27" customHeight="1" x14ac:dyDescent="0.35">
      <c r="B62" s="461"/>
      <c r="C62" s="462"/>
      <c r="D62" s="542"/>
      <c r="E62" s="542"/>
      <c r="F62" s="462"/>
      <c r="G62" s="542"/>
      <c r="H62" s="462"/>
      <c r="I62" s="547"/>
      <c r="J62" s="547"/>
      <c r="K62" s="547"/>
      <c r="L62" s="547"/>
      <c r="M62" s="547"/>
      <c r="N62" s="542" t="s">
        <v>280</v>
      </c>
      <c r="O62" s="134">
        <v>1</v>
      </c>
      <c r="P62" s="540"/>
      <c r="Q62" s="468"/>
    </row>
    <row r="63" spans="2:17" s="101" customFormat="1" ht="27" customHeight="1" x14ac:dyDescent="0.35">
      <c r="B63" s="461"/>
      <c r="C63" s="462"/>
      <c r="D63" s="542"/>
      <c r="E63" s="542"/>
      <c r="F63" s="462"/>
      <c r="G63" s="542"/>
      <c r="H63" s="462"/>
      <c r="I63" s="547"/>
      <c r="J63" s="547"/>
      <c r="K63" s="547"/>
      <c r="L63" s="547"/>
      <c r="M63" s="547"/>
      <c r="N63" s="542"/>
      <c r="O63" s="174" t="s">
        <v>19</v>
      </c>
      <c r="P63" s="540"/>
      <c r="Q63" s="468"/>
    </row>
    <row r="64" spans="2:17" s="101" customFormat="1" ht="27" customHeight="1" x14ac:dyDescent="0.35">
      <c r="B64" s="461"/>
      <c r="C64" s="462"/>
      <c r="D64" s="542"/>
      <c r="E64" s="542"/>
      <c r="F64" s="462"/>
      <c r="G64" s="542"/>
      <c r="H64" s="462"/>
      <c r="I64" s="547"/>
      <c r="J64" s="547"/>
      <c r="K64" s="547"/>
      <c r="L64" s="547"/>
      <c r="M64" s="547"/>
      <c r="N64" s="542" t="s">
        <v>380</v>
      </c>
      <c r="O64" s="134">
        <v>33495</v>
      </c>
      <c r="P64" s="540"/>
      <c r="Q64" s="468"/>
    </row>
    <row r="65" spans="2:21" s="101" customFormat="1" ht="27" customHeight="1" x14ac:dyDescent="0.35">
      <c r="B65" s="461"/>
      <c r="C65" s="462"/>
      <c r="D65" s="542"/>
      <c r="E65" s="542"/>
      <c r="F65" s="462"/>
      <c r="G65" s="542"/>
      <c r="H65" s="462"/>
      <c r="I65" s="547"/>
      <c r="J65" s="547"/>
      <c r="K65" s="547"/>
      <c r="L65" s="547"/>
      <c r="M65" s="547"/>
      <c r="N65" s="542"/>
      <c r="O65" s="174" t="s">
        <v>19</v>
      </c>
      <c r="P65" s="541"/>
      <c r="Q65" s="469"/>
    </row>
    <row r="66" spans="2:21" s="101" customFormat="1" ht="27" customHeight="1" x14ac:dyDescent="0.35">
      <c r="B66" s="461" t="s">
        <v>665</v>
      </c>
      <c r="C66" s="462"/>
      <c r="D66" s="542" t="s">
        <v>258</v>
      </c>
      <c r="E66" s="542" t="s">
        <v>387</v>
      </c>
      <c r="F66" s="462"/>
      <c r="G66" s="542" t="s">
        <v>247</v>
      </c>
      <c r="H66" s="462"/>
      <c r="I66" s="547">
        <f>SUM(J66:M71)</f>
        <v>4726860.68</v>
      </c>
      <c r="J66" s="547">
        <f t="shared" ref="J66:K66" si="5">J97</f>
        <v>0</v>
      </c>
      <c r="K66" s="547">
        <f t="shared" si="5"/>
        <v>0</v>
      </c>
      <c r="L66" s="547">
        <v>4017829.33</v>
      </c>
      <c r="M66" s="547">
        <v>709031.35</v>
      </c>
      <c r="N66" s="542" t="s">
        <v>379</v>
      </c>
      <c r="O66" s="175">
        <v>3.41</v>
      </c>
      <c r="P66" s="539" t="s">
        <v>462</v>
      </c>
      <c r="Q66" s="467" t="s">
        <v>327</v>
      </c>
    </row>
    <row r="67" spans="2:21" s="101" customFormat="1" ht="27" customHeight="1" x14ac:dyDescent="0.35">
      <c r="B67" s="461"/>
      <c r="C67" s="462"/>
      <c r="D67" s="542"/>
      <c r="E67" s="542"/>
      <c r="F67" s="462"/>
      <c r="G67" s="542"/>
      <c r="H67" s="462"/>
      <c r="I67" s="547"/>
      <c r="J67" s="547"/>
      <c r="K67" s="547"/>
      <c r="L67" s="547"/>
      <c r="M67" s="547"/>
      <c r="N67" s="542"/>
      <c r="O67" s="174" t="s">
        <v>26</v>
      </c>
      <c r="P67" s="540"/>
      <c r="Q67" s="468"/>
      <c r="U67" s="177"/>
    </row>
    <row r="68" spans="2:21" s="101" customFormat="1" ht="27" customHeight="1" x14ac:dyDescent="0.35">
      <c r="B68" s="461"/>
      <c r="C68" s="462"/>
      <c r="D68" s="542"/>
      <c r="E68" s="542"/>
      <c r="F68" s="462"/>
      <c r="G68" s="542"/>
      <c r="H68" s="462"/>
      <c r="I68" s="547"/>
      <c r="J68" s="547"/>
      <c r="K68" s="547"/>
      <c r="L68" s="547"/>
      <c r="M68" s="547"/>
      <c r="N68" s="542" t="s">
        <v>280</v>
      </c>
      <c r="O68" s="134">
        <v>1</v>
      </c>
      <c r="P68" s="540"/>
      <c r="Q68" s="468"/>
    </row>
    <row r="69" spans="2:21" s="101" customFormat="1" ht="27" customHeight="1" x14ac:dyDescent="0.35">
      <c r="B69" s="461"/>
      <c r="C69" s="462"/>
      <c r="D69" s="542"/>
      <c r="E69" s="542"/>
      <c r="F69" s="462"/>
      <c r="G69" s="542"/>
      <c r="H69" s="462"/>
      <c r="I69" s="547"/>
      <c r="J69" s="547"/>
      <c r="K69" s="547"/>
      <c r="L69" s="547"/>
      <c r="M69" s="547"/>
      <c r="N69" s="542"/>
      <c r="O69" s="174" t="s">
        <v>26</v>
      </c>
      <c r="P69" s="540"/>
      <c r="Q69" s="468"/>
    </row>
    <row r="70" spans="2:21" s="101" customFormat="1" ht="27" customHeight="1" x14ac:dyDescent="0.35">
      <c r="B70" s="461"/>
      <c r="C70" s="462"/>
      <c r="D70" s="542"/>
      <c r="E70" s="542"/>
      <c r="F70" s="462"/>
      <c r="G70" s="542"/>
      <c r="H70" s="462"/>
      <c r="I70" s="547"/>
      <c r="J70" s="547"/>
      <c r="K70" s="547"/>
      <c r="L70" s="547"/>
      <c r="M70" s="547"/>
      <c r="N70" s="542" t="s">
        <v>380</v>
      </c>
      <c r="O70" s="134">
        <v>170666</v>
      </c>
      <c r="P70" s="540"/>
      <c r="Q70" s="468"/>
    </row>
    <row r="71" spans="2:21" s="101" customFormat="1" ht="48" customHeight="1" x14ac:dyDescent="0.35">
      <c r="B71" s="461"/>
      <c r="C71" s="462"/>
      <c r="D71" s="542"/>
      <c r="E71" s="542"/>
      <c r="F71" s="462"/>
      <c r="G71" s="542"/>
      <c r="H71" s="462"/>
      <c r="I71" s="547"/>
      <c r="J71" s="547"/>
      <c r="K71" s="547"/>
      <c r="L71" s="547"/>
      <c r="M71" s="547"/>
      <c r="N71" s="542"/>
      <c r="O71" s="174" t="s">
        <v>26</v>
      </c>
      <c r="P71" s="541"/>
      <c r="Q71" s="469"/>
    </row>
    <row r="72" spans="2:21" s="101" customFormat="1" ht="34.5" customHeight="1" x14ac:dyDescent="0.35">
      <c r="B72" s="461" t="s">
        <v>666</v>
      </c>
      <c r="C72" s="462"/>
      <c r="D72" s="542" t="s">
        <v>258</v>
      </c>
      <c r="E72" s="548"/>
      <c r="F72" s="462"/>
      <c r="G72" s="542" t="s">
        <v>247</v>
      </c>
      <c r="H72" s="462"/>
      <c r="I72" s="547">
        <f>SUM(J72:M77)</f>
        <v>3409677</v>
      </c>
      <c r="J72" s="547">
        <f t="shared" ref="J72:K72" si="6">J103</f>
        <v>0</v>
      </c>
      <c r="K72" s="547">
        <f t="shared" si="6"/>
        <v>0</v>
      </c>
      <c r="L72" s="547">
        <v>2898225</v>
      </c>
      <c r="M72" s="547">
        <v>511452</v>
      </c>
      <c r="N72" s="542" t="s">
        <v>667</v>
      </c>
      <c r="O72" s="175">
        <v>16.62</v>
      </c>
      <c r="P72" s="539" t="s">
        <v>630</v>
      </c>
      <c r="Q72" s="467" t="s">
        <v>327</v>
      </c>
    </row>
    <row r="73" spans="2:21" s="101" customFormat="1" ht="34.5" customHeight="1" x14ac:dyDescent="0.35">
      <c r="B73" s="461"/>
      <c r="C73" s="462"/>
      <c r="D73" s="542"/>
      <c r="E73" s="548"/>
      <c r="F73" s="462"/>
      <c r="G73" s="542"/>
      <c r="H73" s="462"/>
      <c r="I73" s="547"/>
      <c r="J73" s="547"/>
      <c r="K73" s="547"/>
      <c r="L73" s="547"/>
      <c r="M73" s="547"/>
      <c r="N73" s="542"/>
      <c r="O73" s="174" t="s">
        <v>26</v>
      </c>
      <c r="P73" s="540"/>
      <c r="Q73" s="468"/>
    </row>
    <row r="74" spans="2:21" s="101" customFormat="1" ht="34.5" customHeight="1" x14ac:dyDescent="0.35">
      <c r="B74" s="461"/>
      <c r="C74" s="462"/>
      <c r="D74" s="542"/>
      <c r="E74" s="548"/>
      <c r="F74" s="462"/>
      <c r="G74" s="542"/>
      <c r="H74" s="462"/>
      <c r="I74" s="547"/>
      <c r="J74" s="547"/>
      <c r="K74" s="547"/>
      <c r="L74" s="547"/>
      <c r="M74" s="547"/>
      <c r="N74" s="542" t="s">
        <v>280</v>
      </c>
      <c r="O74" s="134">
        <v>1</v>
      </c>
      <c r="P74" s="540"/>
      <c r="Q74" s="468"/>
    </row>
    <row r="75" spans="2:21" s="101" customFormat="1" ht="34.5" customHeight="1" x14ac:dyDescent="0.35">
      <c r="B75" s="461"/>
      <c r="C75" s="462"/>
      <c r="D75" s="542"/>
      <c r="E75" s="548"/>
      <c r="F75" s="462"/>
      <c r="G75" s="542"/>
      <c r="H75" s="462"/>
      <c r="I75" s="547"/>
      <c r="J75" s="547"/>
      <c r="K75" s="547"/>
      <c r="L75" s="547"/>
      <c r="M75" s="547"/>
      <c r="N75" s="542"/>
      <c r="O75" s="174" t="s">
        <v>26</v>
      </c>
      <c r="P75" s="540"/>
      <c r="Q75" s="468"/>
    </row>
    <row r="76" spans="2:21" s="101" customFormat="1" ht="34.5" customHeight="1" x14ac:dyDescent="0.35">
      <c r="B76" s="461"/>
      <c r="C76" s="462"/>
      <c r="D76" s="542"/>
      <c r="E76" s="548"/>
      <c r="F76" s="462"/>
      <c r="G76" s="542"/>
      <c r="H76" s="462"/>
      <c r="I76" s="547"/>
      <c r="J76" s="547"/>
      <c r="K76" s="547"/>
      <c r="L76" s="547"/>
      <c r="M76" s="547"/>
      <c r="N76" s="542" t="s">
        <v>380</v>
      </c>
      <c r="O76" s="134">
        <v>166232</v>
      </c>
      <c r="P76" s="540"/>
      <c r="Q76" s="468"/>
    </row>
    <row r="77" spans="2:21" s="101" customFormat="1" ht="34.5" customHeight="1" x14ac:dyDescent="0.35">
      <c r="B77" s="461"/>
      <c r="C77" s="462"/>
      <c r="D77" s="542"/>
      <c r="E77" s="548"/>
      <c r="F77" s="462"/>
      <c r="G77" s="542"/>
      <c r="H77" s="462"/>
      <c r="I77" s="547"/>
      <c r="J77" s="547"/>
      <c r="K77" s="547"/>
      <c r="L77" s="547"/>
      <c r="M77" s="547"/>
      <c r="N77" s="542"/>
      <c r="O77" s="174" t="s">
        <v>26</v>
      </c>
      <c r="P77" s="541"/>
      <c r="Q77" s="469"/>
    </row>
    <row r="78" spans="2:21" s="100" customFormat="1" ht="15.5" x14ac:dyDescent="0.35">
      <c r="B78" s="554" t="s">
        <v>125</v>
      </c>
      <c r="C78" s="554"/>
      <c r="D78" s="554"/>
      <c r="E78" s="554"/>
      <c r="F78" s="554"/>
      <c r="G78" s="554"/>
      <c r="H78" s="554"/>
      <c r="I78" s="57">
        <f>I40+I52</f>
        <v>19558156.199999999</v>
      </c>
      <c r="J78" s="57">
        <f t="shared" ref="J78:M78" si="7">J40+J52</f>
        <v>0</v>
      </c>
      <c r="K78" s="57">
        <f t="shared" si="7"/>
        <v>0</v>
      </c>
      <c r="L78" s="57">
        <f t="shared" si="7"/>
        <v>16603033.75</v>
      </c>
      <c r="M78" s="57">
        <f t="shared" si="7"/>
        <v>2955122.45</v>
      </c>
      <c r="N78" s="479"/>
      <c r="O78" s="479"/>
      <c r="P78" s="479"/>
      <c r="Q78" s="479"/>
    </row>
    <row r="79" spans="2:21" ht="15.5" x14ac:dyDescent="0.35">
      <c r="B79" s="113"/>
      <c r="C79" s="114"/>
      <c r="D79" s="113"/>
      <c r="E79" s="114"/>
      <c r="F79" s="114"/>
      <c r="G79" s="113"/>
      <c r="H79" s="114"/>
      <c r="I79" s="115"/>
      <c r="J79" s="114"/>
      <c r="K79" s="116"/>
      <c r="L79" s="116"/>
      <c r="M79" s="116"/>
      <c r="N79" s="113"/>
      <c r="O79" s="117"/>
      <c r="P79" s="113"/>
      <c r="Q79" s="113"/>
    </row>
    <row r="80" spans="2:21" ht="15.5" x14ac:dyDescent="0.35">
      <c r="B80" s="181" t="s">
        <v>668</v>
      </c>
      <c r="C80" s="114"/>
      <c r="D80" s="113"/>
      <c r="E80" s="114"/>
      <c r="F80" s="114"/>
      <c r="G80" s="113"/>
      <c r="H80" s="114"/>
      <c r="I80" s="115"/>
      <c r="J80" s="114"/>
      <c r="K80" s="116"/>
      <c r="L80" s="116"/>
      <c r="M80" s="116"/>
      <c r="N80" s="113"/>
      <c r="O80" s="117"/>
      <c r="P80" s="113"/>
      <c r="Q80" s="113"/>
    </row>
    <row r="81" spans="2:17" ht="15.5" x14ac:dyDescent="0.35">
      <c r="B81" s="113"/>
      <c r="C81" s="114"/>
      <c r="D81" s="113"/>
      <c r="E81" s="114"/>
      <c r="F81" s="114"/>
      <c r="G81" s="113"/>
      <c r="H81" s="114"/>
      <c r="I81" s="115"/>
      <c r="J81" s="114"/>
      <c r="K81" s="116"/>
      <c r="L81" s="116"/>
      <c r="M81" s="116"/>
      <c r="N81" s="113"/>
      <c r="O81" s="117"/>
      <c r="P81" s="113"/>
      <c r="Q81" s="113"/>
    </row>
    <row r="82" spans="2:17" customFormat="1" ht="15.5" x14ac:dyDescent="0.35">
      <c r="B82" s="58" t="s">
        <v>370</v>
      </c>
      <c r="C82" s="58"/>
      <c r="D82" s="58"/>
      <c r="E82" s="58"/>
      <c r="N82" s="10"/>
      <c r="O82" s="182"/>
      <c r="P82" s="11"/>
      <c r="Q82" s="10"/>
    </row>
    <row r="83" spans="2:17" customFormat="1" ht="15.5" x14ac:dyDescent="0.35">
      <c r="B83" s="9" t="s">
        <v>2</v>
      </c>
      <c r="C83" s="240" t="s">
        <v>126</v>
      </c>
      <c r="D83" s="240"/>
      <c r="E83" s="240"/>
      <c r="F83" s="241" t="s">
        <v>127</v>
      </c>
      <c r="G83" s="241"/>
      <c r="H83" s="241"/>
      <c r="I83" s="241"/>
      <c r="J83" s="240" t="s">
        <v>128</v>
      </c>
      <c r="K83" s="241"/>
      <c r="L83" s="241"/>
      <c r="M83" s="241"/>
      <c r="N83" s="10"/>
      <c r="O83" s="183"/>
      <c r="P83" s="11"/>
      <c r="Q83" s="10"/>
    </row>
    <row r="84" spans="2:17" customFormat="1" ht="15.5" x14ac:dyDescent="0.35">
      <c r="B84" s="4">
        <v>1</v>
      </c>
      <c r="C84" s="326">
        <v>2</v>
      </c>
      <c r="D84" s="326"/>
      <c r="E84" s="326"/>
      <c r="F84" s="326">
        <v>3</v>
      </c>
      <c r="G84" s="326"/>
      <c r="H84" s="326"/>
      <c r="I84" s="326"/>
      <c r="J84" s="326">
        <v>4</v>
      </c>
      <c r="K84" s="326"/>
      <c r="L84" s="326"/>
      <c r="M84" s="326"/>
      <c r="N84" s="10"/>
      <c r="O84" s="182"/>
      <c r="P84" s="11"/>
      <c r="Q84" s="10"/>
    </row>
    <row r="85" spans="2:17" customFormat="1" ht="15.5" x14ac:dyDescent="0.35">
      <c r="B85" s="8"/>
      <c r="C85" s="366"/>
      <c r="D85" s="366"/>
      <c r="E85" s="366"/>
      <c r="F85" s="364"/>
      <c r="G85" s="364"/>
      <c r="H85" s="364"/>
      <c r="I85" s="364"/>
      <c r="J85" s="364"/>
      <c r="K85" s="364"/>
      <c r="L85" s="364"/>
      <c r="M85" s="364"/>
      <c r="N85" s="10"/>
      <c r="O85" s="183"/>
      <c r="P85" s="11"/>
      <c r="Q85" s="10"/>
    </row>
    <row r="86" spans="2:17" customFormat="1" ht="15.5" x14ac:dyDescent="0.35">
      <c r="N86" s="10"/>
      <c r="O86" s="182"/>
      <c r="P86" s="11"/>
      <c r="Q86" s="10"/>
    </row>
    <row r="87" spans="2:17" customFormat="1" ht="15.5" x14ac:dyDescent="0.35">
      <c r="B87" s="58" t="s">
        <v>371</v>
      </c>
      <c r="C87" s="58"/>
      <c r="D87" s="58"/>
      <c r="E87" s="58"/>
      <c r="F87" s="58"/>
      <c r="N87" s="10"/>
      <c r="O87" s="183"/>
      <c r="P87" s="11"/>
      <c r="Q87" s="10"/>
    </row>
    <row r="88" spans="2:17" customFormat="1" ht="15.5" x14ac:dyDescent="0.35">
      <c r="B88" s="9" t="s">
        <v>2</v>
      </c>
      <c r="C88" s="241" t="s">
        <v>129</v>
      </c>
      <c r="D88" s="241"/>
      <c r="E88" s="241"/>
      <c r="F88" s="241" t="s">
        <v>127</v>
      </c>
      <c r="G88" s="241"/>
      <c r="H88" s="241"/>
      <c r="I88" s="241"/>
      <c r="J88" s="240" t="s">
        <v>130</v>
      </c>
      <c r="K88" s="241"/>
      <c r="L88" s="241"/>
      <c r="M88" s="241"/>
      <c r="N88" s="10"/>
      <c r="O88" s="182"/>
      <c r="P88" s="11"/>
      <c r="Q88" s="10"/>
    </row>
    <row r="89" spans="2:17" customFormat="1" ht="15.5" x14ac:dyDescent="0.35">
      <c r="B89" s="4">
        <v>1</v>
      </c>
      <c r="C89" s="326">
        <v>2</v>
      </c>
      <c r="D89" s="326"/>
      <c r="E89" s="326"/>
      <c r="F89" s="326">
        <v>3</v>
      </c>
      <c r="G89" s="326"/>
      <c r="H89" s="326"/>
      <c r="I89" s="326"/>
      <c r="J89" s="326">
        <v>4</v>
      </c>
      <c r="K89" s="326"/>
      <c r="L89" s="326"/>
      <c r="M89" s="326"/>
      <c r="N89" s="10"/>
      <c r="O89" s="183"/>
      <c r="P89" s="11"/>
      <c r="Q89" s="10"/>
    </row>
    <row r="90" spans="2:17" customFormat="1" ht="16.899999999999999" customHeight="1" x14ac:dyDescent="0.35">
      <c r="B90" s="8"/>
      <c r="C90" s="362"/>
      <c r="D90" s="362"/>
      <c r="E90" s="362"/>
      <c r="F90" s="364"/>
      <c r="G90" s="364"/>
      <c r="H90" s="364"/>
      <c r="I90" s="364"/>
      <c r="J90" s="364"/>
      <c r="K90" s="364"/>
      <c r="L90" s="364"/>
      <c r="M90" s="364"/>
      <c r="N90" s="10"/>
      <c r="O90" s="184"/>
      <c r="P90" s="11"/>
      <c r="Q90" s="10"/>
    </row>
    <row r="91" spans="2:17" customFormat="1" ht="15.5" x14ac:dyDescent="0.35">
      <c r="N91" s="10"/>
      <c r="O91" s="183"/>
      <c r="P91" s="11"/>
      <c r="Q91" s="10"/>
    </row>
    <row r="92" spans="2:17" customFormat="1" ht="15" x14ac:dyDescent="0.35">
      <c r="B92" s="365" t="s">
        <v>312</v>
      </c>
      <c r="C92" s="365"/>
      <c r="D92" s="365"/>
    </row>
    <row r="93" spans="2:17" customFormat="1" ht="15" x14ac:dyDescent="0.35">
      <c r="B93" s="9" t="s">
        <v>2</v>
      </c>
      <c r="C93" s="240" t="s">
        <v>131</v>
      </c>
      <c r="D93" s="240"/>
      <c r="E93" s="240"/>
      <c r="F93" s="353" t="s">
        <v>132</v>
      </c>
      <c r="G93" s="354"/>
      <c r="H93" s="354"/>
      <c r="I93" s="354"/>
      <c r="J93" s="354"/>
      <c r="K93" s="354"/>
      <c r="L93" s="354"/>
      <c r="M93" s="355"/>
    </row>
    <row r="94" spans="2:17" customFormat="1" ht="15.5" x14ac:dyDescent="0.35">
      <c r="B94" s="4">
        <v>1</v>
      </c>
      <c r="C94" s="326">
        <v>2</v>
      </c>
      <c r="D94" s="326"/>
      <c r="E94" s="326"/>
      <c r="F94" s="356">
        <v>3</v>
      </c>
      <c r="G94" s="357"/>
      <c r="H94" s="357"/>
      <c r="I94" s="357"/>
      <c r="J94" s="357"/>
      <c r="K94" s="357"/>
      <c r="L94" s="357"/>
      <c r="M94" s="358"/>
    </row>
    <row r="95" spans="2:17" customFormat="1" ht="18" customHeight="1" x14ac:dyDescent="0.35">
      <c r="B95" s="8"/>
      <c r="C95" s="362"/>
      <c r="D95" s="362"/>
      <c r="E95" s="362"/>
      <c r="F95" s="550"/>
      <c r="G95" s="551"/>
      <c r="H95" s="551"/>
      <c r="I95" s="551"/>
      <c r="J95" s="551"/>
      <c r="K95" s="551"/>
      <c r="L95" s="551"/>
      <c r="M95" s="552"/>
    </row>
    <row r="96" spans="2:17" customFormat="1" x14ac:dyDescent="0.35"/>
    <row r="97" spans="1:17" customFormat="1" ht="15" x14ac:dyDescent="0.35">
      <c r="B97" s="365" t="s">
        <v>313</v>
      </c>
      <c r="C97" s="365"/>
      <c r="D97" s="365"/>
      <c r="E97" s="365"/>
      <c r="F97" s="365"/>
      <c r="G97" s="365"/>
    </row>
    <row r="98" spans="1:17" customFormat="1" ht="15" x14ac:dyDescent="0.35">
      <c r="B98" s="9" t="s">
        <v>2</v>
      </c>
      <c r="C98" s="353" t="s">
        <v>133</v>
      </c>
      <c r="D98" s="354"/>
      <c r="E98" s="354"/>
      <c r="F98" s="354"/>
      <c r="G98" s="354"/>
      <c r="H98" s="354"/>
      <c r="I98" s="354"/>
      <c r="J98" s="354"/>
      <c r="K98" s="354"/>
      <c r="L98" s="354"/>
      <c r="M98" s="355"/>
    </row>
    <row r="99" spans="1:17" customFormat="1" ht="15.5" x14ac:dyDescent="0.35">
      <c r="B99" s="4">
        <v>1</v>
      </c>
      <c r="C99" s="356">
        <v>2</v>
      </c>
      <c r="D99" s="357"/>
      <c r="E99" s="357"/>
      <c r="F99" s="357"/>
      <c r="G99" s="357"/>
      <c r="H99" s="357"/>
      <c r="I99" s="357"/>
      <c r="J99" s="357"/>
      <c r="K99" s="357"/>
      <c r="L99" s="357"/>
      <c r="M99" s="358"/>
    </row>
    <row r="100" spans="1:17" customFormat="1" ht="15.5" x14ac:dyDescent="0.35">
      <c r="B100" s="8"/>
      <c r="C100" s="359"/>
      <c r="D100" s="360"/>
      <c r="E100" s="360"/>
      <c r="F100" s="360"/>
      <c r="G100" s="360"/>
      <c r="H100" s="360"/>
      <c r="I100" s="360"/>
      <c r="J100" s="360"/>
      <c r="K100" s="360"/>
      <c r="L100" s="360"/>
      <c r="M100" s="361"/>
    </row>
    <row r="101" spans="1:17" customFormat="1" x14ac:dyDescent="0.35"/>
    <row r="102" spans="1:17" customFormat="1" ht="16.5" customHeight="1" x14ac:dyDescent="0.35">
      <c r="A102" s="185">
        <v>155</v>
      </c>
      <c r="B102" s="544" t="s">
        <v>669</v>
      </c>
      <c r="C102" s="544"/>
      <c r="D102" s="544"/>
      <c r="E102" s="544"/>
      <c r="F102" s="544"/>
      <c r="G102" s="544"/>
      <c r="H102" s="544"/>
      <c r="I102" s="544"/>
      <c r="J102" s="544"/>
      <c r="K102" s="544"/>
      <c r="L102" s="544"/>
      <c r="M102" s="544"/>
      <c r="N102" s="544"/>
      <c r="O102" s="544"/>
      <c r="P102" s="544"/>
      <c r="Q102" s="544"/>
    </row>
    <row r="103" spans="1:17" customFormat="1" ht="16.5" customHeight="1" x14ac:dyDescent="0.35">
      <c r="A103" s="185">
        <v>156</v>
      </c>
      <c r="B103" s="544" t="s">
        <v>670</v>
      </c>
      <c r="C103" s="544"/>
      <c r="D103" s="544"/>
      <c r="E103" s="544"/>
      <c r="F103" s="544"/>
      <c r="G103" s="544"/>
      <c r="H103" s="544"/>
      <c r="I103" s="544"/>
      <c r="J103" s="544"/>
      <c r="K103" s="544"/>
      <c r="L103" s="544"/>
      <c r="M103" s="544"/>
      <c r="N103" s="544"/>
      <c r="O103" s="544"/>
      <c r="P103" s="544"/>
      <c r="Q103" s="544"/>
    </row>
    <row r="104" spans="1:17" customFormat="1" ht="16" x14ac:dyDescent="0.35">
      <c r="A104" s="185">
        <v>157</v>
      </c>
      <c r="B104" s="544" t="s">
        <v>671</v>
      </c>
      <c r="C104" s="549"/>
      <c r="D104" s="549"/>
      <c r="E104" s="549"/>
      <c r="F104" s="549"/>
      <c r="G104" s="549"/>
      <c r="H104" s="549"/>
      <c r="I104" s="549"/>
      <c r="J104" s="549"/>
      <c r="K104" s="549"/>
      <c r="L104" s="549"/>
      <c r="M104" s="549"/>
      <c r="N104" s="549"/>
      <c r="O104" s="549"/>
      <c r="P104" s="549"/>
      <c r="Q104" s="549"/>
    </row>
    <row r="105" spans="1:17" customFormat="1" ht="30.65" customHeight="1" x14ac:dyDescent="0.35">
      <c r="A105" s="185">
        <v>158</v>
      </c>
      <c r="B105" s="544" t="s">
        <v>672</v>
      </c>
      <c r="C105" s="544"/>
      <c r="D105" s="544"/>
      <c r="E105" s="544"/>
      <c r="F105" s="544"/>
      <c r="G105" s="544"/>
      <c r="H105" s="544"/>
      <c r="I105" s="544"/>
      <c r="J105" s="544"/>
      <c r="K105" s="544"/>
      <c r="L105" s="544"/>
      <c r="M105" s="544"/>
      <c r="N105" s="544"/>
      <c r="O105" s="544"/>
      <c r="P105" s="544"/>
      <c r="Q105" s="544"/>
    </row>
    <row r="106" spans="1:17" customFormat="1" ht="16.5" x14ac:dyDescent="0.35">
      <c r="A106" s="82">
        <v>159</v>
      </c>
      <c r="B106" s="544" t="s">
        <v>673</v>
      </c>
      <c r="C106" s="544"/>
      <c r="D106" s="544"/>
      <c r="E106" s="544"/>
      <c r="F106" s="544"/>
      <c r="G106" s="544"/>
      <c r="H106" s="544"/>
      <c r="I106" s="544"/>
      <c r="J106" s="544"/>
      <c r="K106" s="544"/>
      <c r="L106" s="544"/>
      <c r="M106" s="544"/>
      <c r="N106" s="544"/>
      <c r="O106" s="544"/>
      <c r="P106" s="544"/>
      <c r="Q106" s="544"/>
    </row>
  </sheetData>
  <mergeCells count="236">
    <mergeCell ref="B2:Q2"/>
    <mergeCell ref="B5:H5"/>
    <mergeCell ref="B6:B7"/>
    <mergeCell ref="C6:D7"/>
    <mergeCell ref="E6:G7"/>
    <mergeCell ref="H6:J7"/>
    <mergeCell ref="K6:N6"/>
    <mergeCell ref="K7:M7"/>
    <mergeCell ref="G3:H3"/>
    <mergeCell ref="K14:M14"/>
    <mergeCell ref="B18:E18"/>
    <mergeCell ref="F18:H18"/>
    <mergeCell ref="B19:E19"/>
    <mergeCell ref="F19:H19"/>
    <mergeCell ref="C8:D8"/>
    <mergeCell ref="E8:G8"/>
    <mergeCell ref="H8:J8"/>
    <mergeCell ref="K8:M8"/>
    <mergeCell ref="B13:B14"/>
    <mergeCell ref="C13:D14"/>
    <mergeCell ref="E13:G14"/>
    <mergeCell ref="H13:J13"/>
    <mergeCell ref="K13:M13"/>
    <mergeCell ref="H14:J14"/>
    <mergeCell ref="B9:B10"/>
    <mergeCell ref="C9:D10"/>
    <mergeCell ref="E9:G10"/>
    <mergeCell ref="H9:J9"/>
    <mergeCell ref="K9:M9"/>
    <mergeCell ref="H10:J10"/>
    <mergeCell ref="K10:M10"/>
    <mergeCell ref="B11:B12"/>
    <mergeCell ref="C11:D12"/>
    <mergeCell ref="B23:E23"/>
    <mergeCell ref="F23:H23"/>
    <mergeCell ref="B24:E24"/>
    <mergeCell ref="F24:H24"/>
    <mergeCell ref="B25:E25"/>
    <mergeCell ref="F25:H25"/>
    <mergeCell ref="B20:E20"/>
    <mergeCell ref="F20:H20"/>
    <mergeCell ref="B21:E21"/>
    <mergeCell ref="F21:H21"/>
    <mergeCell ref="B22:E22"/>
    <mergeCell ref="F22:H22"/>
    <mergeCell ref="B29:E29"/>
    <mergeCell ref="F29:H29"/>
    <mergeCell ref="B30:E30"/>
    <mergeCell ref="F30:H30"/>
    <mergeCell ref="B31:E31"/>
    <mergeCell ref="F31:H31"/>
    <mergeCell ref="B26:E26"/>
    <mergeCell ref="F26:H26"/>
    <mergeCell ref="B27:E27"/>
    <mergeCell ref="F27:H27"/>
    <mergeCell ref="B28:E28"/>
    <mergeCell ref="F28:H28"/>
    <mergeCell ref="P36:P38"/>
    <mergeCell ref="Q36:Q38"/>
    <mergeCell ref="I37:I38"/>
    <mergeCell ref="J37:L37"/>
    <mergeCell ref="M37:M38"/>
    <mergeCell ref="N37:N38"/>
    <mergeCell ref="B32:E32"/>
    <mergeCell ref="F32:H32"/>
    <mergeCell ref="B33:E33"/>
    <mergeCell ref="F33:H33"/>
    <mergeCell ref="B35:H35"/>
    <mergeCell ref="B36:B38"/>
    <mergeCell ref="C36:C38"/>
    <mergeCell ref="D36:D38"/>
    <mergeCell ref="E36:E38"/>
    <mergeCell ref="F36:F38"/>
    <mergeCell ref="O37:O38"/>
    <mergeCell ref="G36:G38"/>
    <mergeCell ref="H36:H38"/>
    <mergeCell ref="I36:M36"/>
    <mergeCell ref="N36:O36"/>
    <mergeCell ref="K40:K43"/>
    <mergeCell ref="L40:L43"/>
    <mergeCell ref="M40:M43"/>
    <mergeCell ref="N40:N41"/>
    <mergeCell ref="N42:N43"/>
    <mergeCell ref="B40:B43"/>
    <mergeCell ref="C40:C43"/>
    <mergeCell ref="D40:D43"/>
    <mergeCell ref="E40:E43"/>
    <mergeCell ref="F40:F43"/>
    <mergeCell ref="G40:G43"/>
    <mergeCell ref="H40:H43"/>
    <mergeCell ref="I40:I43"/>
    <mergeCell ref="J40:J43"/>
    <mergeCell ref="N44:N45"/>
    <mergeCell ref="P44:P47"/>
    <mergeCell ref="Q44:Q47"/>
    <mergeCell ref="N46:N47"/>
    <mergeCell ref="B48:B51"/>
    <mergeCell ref="C48:C51"/>
    <mergeCell ref="D48:D51"/>
    <mergeCell ref="E48:E51"/>
    <mergeCell ref="F48:F51"/>
    <mergeCell ref="G48:G51"/>
    <mergeCell ref="H44:H47"/>
    <mergeCell ref="I44:I47"/>
    <mergeCell ref="J44:J47"/>
    <mergeCell ref="K44:K47"/>
    <mergeCell ref="L44:L47"/>
    <mergeCell ref="M44:M47"/>
    <mergeCell ref="B44:B47"/>
    <mergeCell ref="C44:C47"/>
    <mergeCell ref="D44:D47"/>
    <mergeCell ref="E44:E47"/>
    <mergeCell ref="F44:F47"/>
    <mergeCell ref="G44:G47"/>
    <mergeCell ref="N48:N49"/>
    <mergeCell ref="P48:P51"/>
    <mergeCell ref="Q48:Q51"/>
    <mergeCell ref="N50:N51"/>
    <mergeCell ref="B78:H78"/>
    <mergeCell ref="N78:Q78"/>
    <mergeCell ref="D52:D59"/>
    <mergeCell ref="H48:H51"/>
    <mergeCell ref="I48:I51"/>
    <mergeCell ref="J48:J51"/>
    <mergeCell ref="K48:K51"/>
    <mergeCell ref="L48:L51"/>
    <mergeCell ref="M48:M51"/>
    <mergeCell ref="E52:E59"/>
    <mergeCell ref="I52:I59"/>
    <mergeCell ref="J52:J59"/>
    <mergeCell ref="K52:K59"/>
    <mergeCell ref="L52:L59"/>
    <mergeCell ref="M52:M59"/>
    <mergeCell ref="P52:P59"/>
    <mergeCell ref="Q52:Q59"/>
    <mergeCell ref="N52:N53"/>
    <mergeCell ref="N58:N59"/>
    <mergeCell ref="H52:H59"/>
    <mergeCell ref="P72:P77"/>
    <mergeCell ref="Q72:Q77"/>
    <mergeCell ref="C100:M100"/>
    <mergeCell ref="B52:B59"/>
    <mergeCell ref="C52:C59"/>
    <mergeCell ref="B92:D92"/>
    <mergeCell ref="C93:E93"/>
    <mergeCell ref="F93:M93"/>
    <mergeCell ref="C94:E94"/>
    <mergeCell ref="F94:M94"/>
    <mergeCell ref="C89:E89"/>
    <mergeCell ref="F89:I89"/>
    <mergeCell ref="J89:M89"/>
    <mergeCell ref="C90:E90"/>
    <mergeCell ref="F90:I90"/>
    <mergeCell ref="J90:M90"/>
    <mergeCell ref="C85:E85"/>
    <mergeCell ref="F85:I85"/>
    <mergeCell ref="J85:M85"/>
    <mergeCell ref="F52:F59"/>
    <mergeCell ref="G52:G59"/>
    <mergeCell ref="B97:G97"/>
    <mergeCell ref="C98:M98"/>
    <mergeCell ref="C99:M99"/>
    <mergeCell ref="C88:E88"/>
    <mergeCell ref="F88:I88"/>
    <mergeCell ref="J88:M88"/>
    <mergeCell ref="C83:E83"/>
    <mergeCell ref="F83:I83"/>
    <mergeCell ref="J83:M83"/>
    <mergeCell ref="C84:E84"/>
    <mergeCell ref="F84:I84"/>
    <mergeCell ref="J84:M84"/>
    <mergeCell ref="C95:E95"/>
    <mergeCell ref="F95:M95"/>
    <mergeCell ref="B103:Q103"/>
    <mergeCell ref="B104:Q104"/>
    <mergeCell ref="B105:Q105"/>
    <mergeCell ref="B102:Q102"/>
    <mergeCell ref="P40:P43"/>
    <mergeCell ref="Q40:Q43"/>
    <mergeCell ref="N56:N57"/>
    <mergeCell ref="B60:B65"/>
    <mergeCell ref="C60:C65"/>
    <mergeCell ref="D60:D65"/>
    <mergeCell ref="E60:E65"/>
    <mergeCell ref="F60:F65"/>
    <mergeCell ref="G60:G65"/>
    <mergeCell ref="H60:H65"/>
    <mergeCell ref="I60:I65"/>
    <mergeCell ref="J60:J65"/>
    <mergeCell ref="K60:K65"/>
    <mergeCell ref="L60:L65"/>
    <mergeCell ref="M60:M65"/>
    <mergeCell ref="P60:P65"/>
    <mergeCell ref="Q60:Q65"/>
    <mergeCell ref="B72:B77"/>
    <mergeCell ref="C72:C77"/>
    <mergeCell ref="D72:D77"/>
    <mergeCell ref="N62:N63"/>
    <mergeCell ref="N64:N65"/>
    <mergeCell ref="N72:N73"/>
    <mergeCell ref="N74:N75"/>
    <mergeCell ref="N76:N77"/>
    <mergeCell ref="E72:E77"/>
    <mergeCell ref="F72:F77"/>
    <mergeCell ref="G72:G77"/>
    <mergeCell ref="H72:H77"/>
    <mergeCell ref="I72:I77"/>
    <mergeCell ref="J72:J77"/>
    <mergeCell ref="K72:K77"/>
    <mergeCell ref="L72:L77"/>
    <mergeCell ref="M72:M77"/>
    <mergeCell ref="N66:N67"/>
    <mergeCell ref="P66:P71"/>
    <mergeCell ref="Q66:Q71"/>
    <mergeCell ref="N68:N69"/>
    <mergeCell ref="N70:N71"/>
    <mergeCell ref="N54:N55"/>
    <mergeCell ref="B106:Q106"/>
    <mergeCell ref="E11:G12"/>
    <mergeCell ref="H11:J11"/>
    <mergeCell ref="K11:M11"/>
    <mergeCell ref="H12:J12"/>
    <mergeCell ref="K12:M12"/>
    <mergeCell ref="B66:B71"/>
    <mergeCell ref="C66:C71"/>
    <mergeCell ref="D66:D71"/>
    <mergeCell ref="E66:E71"/>
    <mergeCell ref="F66:F71"/>
    <mergeCell ref="G66:G71"/>
    <mergeCell ref="H66:H71"/>
    <mergeCell ref="I66:I71"/>
    <mergeCell ref="J66:J71"/>
    <mergeCell ref="K66:K71"/>
    <mergeCell ref="L66:L71"/>
    <mergeCell ref="M66:M71"/>
    <mergeCell ref="N60:N61"/>
  </mergeCells>
  <conditionalFormatting sqref="M40:M43">
    <cfRule type="cellIs" dxfId="42" priority="1" operator="lessThan">
      <formula>$I$40*0.15</formula>
    </cfRule>
  </conditionalFormatting>
  <conditionalFormatting sqref="M44:M47">
    <cfRule type="cellIs" dxfId="41" priority="2" operator="lessThan">
      <formula>$I$44*0.15</formula>
    </cfRule>
  </conditionalFormatting>
  <conditionalFormatting sqref="M48:M51">
    <cfRule type="cellIs" dxfId="40" priority="3" operator="lessThan">
      <formula>$I$48*0.15</formula>
    </cfRule>
  </conditionalFormatting>
  <conditionalFormatting sqref="M52:M59">
    <cfRule type="cellIs" dxfId="39" priority="4" operator="lessThan">
      <formula>$I$52*0.15</formula>
    </cfRule>
  </conditionalFormatting>
  <conditionalFormatting sqref="M60:M65">
    <cfRule type="cellIs" dxfId="38" priority="5" operator="lessThan">
      <formula>$I$60*0.15</formula>
    </cfRule>
  </conditionalFormatting>
  <conditionalFormatting sqref="M66:M77">
    <cfRule type="cellIs" dxfId="37" priority="6" operator="lessThan">
      <formula>$I$72*0.15</formula>
    </cfRule>
  </conditionalFormatting>
  <pageMargins left="0.70866141732283472" right="0.70866141732283472" top="0.74803149606299213" bottom="0.74803149606299213" header="0.31496062992125984" footer="0.31496062992125984"/>
  <pageSetup paperSize="9" scale="47" fitToHeight="0" orientation="landscape" horizontalDpi="300" verticalDpi="300" r:id="rId1"/>
  <ignoredErrors>
    <ignoredError sqref="H10:N10 H12:N12 H11:M11 H14:N14 H13:M13" numberStoredAsText="1"/>
  </ignoredErrors>
  <extLst>
    <ext xmlns:x14="http://schemas.microsoft.com/office/spreadsheetml/2009/9/main" uri="{CCE6A557-97BC-4b89-ADB6-D9C93CAAB3DF}">
      <x14:dataValidations xmlns:xm="http://schemas.microsoft.com/office/excel/2006/main" count="1">
        <x14:dataValidation type="list" allowBlank="1" showInputMessage="1" showErrorMessage="1" xr:uid="{9CAD770F-75AB-4157-A862-CD6B47E4B4D8}">
          <x14:formula1>
            <xm:f>Rodikliai!$E$3:$E$7</xm:f>
          </x14:formula1>
          <xm:sqref>N40:N77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02BD5-F2B6-4A8F-AC08-A24840875308}">
  <sheetPr>
    <pageSetUpPr fitToPage="1"/>
  </sheetPr>
  <dimension ref="A1:Q93"/>
  <sheetViews>
    <sheetView topLeftCell="A50" zoomScale="70" zoomScaleNormal="70" workbookViewId="0">
      <selection activeCell="N26" sqref="N26"/>
    </sheetView>
  </sheetViews>
  <sheetFormatPr defaultColWidth="8.7265625" defaultRowHeight="14.5" x14ac:dyDescent="0.35"/>
  <cols>
    <col min="1" max="1" width="8.7265625" style="15"/>
    <col min="2" max="2" width="18.453125" style="15" customWidth="1"/>
    <col min="3" max="3" width="12.7265625" style="15" customWidth="1"/>
    <col min="4" max="4" width="19.54296875" style="15" customWidth="1"/>
    <col min="5" max="6" width="11.453125" style="15" customWidth="1"/>
    <col min="7" max="7" width="19.26953125" style="15" customWidth="1"/>
    <col min="8" max="8" width="13.54296875" style="15" customWidth="1"/>
    <col min="9" max="9" width="15.54296875" style="15" customWidth="1"/>
    <col min="10" max="10" width="10.54296875" style="15" customWidth="1"/>
    <col min="11" max="12" width="14.54296875" style="15" customWidth="1"/>
    <col min="13" max="13" width="14.26953125" style="15" customWidth="1"/>
    <col min="14" max="14" width="44.54296875" style="15" customWidth="1"/>
    <col min="15" max="15" width="12.453125" style="15" customWidth="1"/>
    <col min="16" max="17" width="14.453125" style="15" customWidth="1"/>
    <col min="18" max="16384" width="8.7265625" style="15"/>
  </cols>
  <sheetData>
    <row r="1" spans="2:17" ht="15.5" x14ac:dyDescent="0.35">
      <c r="B1" s="97"/>
      <c r="C1" s="97"/>
      <c r="D1" s="97"/>
      <c r="E1" s="97"/>
      <c r="F1" s="97"/>
      <c r="G1" s="97"/>
      <c r="H1" s="97"/>
      <c r="I1" s="97"/>
      <c r="J1" s="97"/>
      <c r="K1" s="97"/>
      <c r="L1" s="97"/>
      <c r="M1" s="97"/>
      <c r="N1" s="97"/>
      <c r="O1" s="97"/>
      <c r="P1" s="97"/>
      <c r="Q1" s="97"/>
    </row>
    <row r="2" spans="2:17" customFormat="1" ht="15.5" x14ac:dyDescent="0.35">
      <c r="B2" s="295" t="s">
        <v>394</v>
      </c>
      <c r="C2" s="295"/>
      <c r="D2" s="295"/>
      <c r="E2" s="295"/>
      <c r="F2" s="295"/>
      <c r="G2" s="295"/>
      <c r="H2" s="295"/>
      <c r="I2" s="295"/>
      <c r="J2" s="295"/>
      <c r="K2" s="295"/>
      <c r="L2" s="295"/>
      <c r="M2" s="295"/>
      <c r="N2" s="295"/>
      <c r="O2" s="295"/>
      <c r="P2" s="295"/>
      <c r="Q2" s="295"/>
    </row>
    <row r="3" spans="2:17" customFormat="1" ht="15.5" x14ac:dyDescent="0.35">
      <c r="B3" s="186"/>
      <c r="C3" s="7"/>
      <c r="D3" s="7"/>
      <c r="E3" s="7"/>
      <c r="F3" s="7"/>
      <c r="G3" s="310" t="s">
        <v>231</v>
      </c>
      <c r="H3" s="310"/>
      <c r="I3" s="7" t="s">
        <v>477</v>
      </c>
      <c r="J3" s="7"/>
      <c r="K3" s="7"/>
      <c r="L3" s="7"/>
      <c r="M3" s="7"/>
      <c r="N3" s="7"/>
      <c r="O3" s="7"/>
      <c r="P3" s="7"/>
      <c r="Q3" s="7"/>
    </row>
    <row r="4" spans="2:17" customFormat="1" ht="15.5" x14ac:dyDescent="0.35">
      <c r="B4" s="6"/>
      <c r="C4" s="6"/>
      <c r="D4" s="6"/>
      <c r="E4" s="6"/>
      <c r="F4" s="6"/>
      <c r="G4" s="6"/>
      <c r="H4" s="6"/>
      <c r="I4" s="6"/>
      <c r="J4" s="6"/>
      <c r="K4" s="6"/>
      <c r="L4" s="6"/>
      <c r="M4" s="6"/>
      <c r="N4" s="6"/>
      <c r="O4" s="6"/>
      <c r="P4" s="6"/>
      <c r="Q4" s="6"/>
    </row>
    <row r="5" spans="2:17" customFormat="1" ht="15.5" x14ac:dyDescent="0.35">
      <c r="B5" s="239" t="s">
        <v>395</v>
      </c>
      <c r="C5" s="239"/>
      <c r="D5" s="239"/>
      <c r="E5" s="239"/>
      <c r="F5" s="239"/>
      <c r="G5" s="239"/>
      <c r="H5" s="239"/>
      <c r="I5" s="7"/>
      <c r="J5" s="7"/>
      <c r="K5" s="7"/>
      <c r="L5" s="7"/>
      <c r="M5" s="7"/>
      <c r="N5" s="7"/>
      <c r="O5" s="7"/>
      <c r="P5" s="7"/>
      <c r="Q5" s="7"/>
    </row>
    <row r="6" spans="2:17" customFormat="1" ht="21.65" customHeight="1" x14ac:dyDescent="0.35">
      <c r="B6" s="241" t="s">
        <v>2</v>
      </c>
      <c r="C6" s="241" t="s">
        <v>71</v>
      </c>
      <c r="D6" s="241"/>
      <c r="E6" s="240" t="s">
        <v>72</v>
      </c>
      <c r="F6" s="240"/>
      <c r="G6" s="240"/>
      <c r="H6" s="240" t="s">
        <v>73</v>
      </c>
      <c r="I6" s="240"/>
      <c r="J6" s="240"/>
      <c r="K6" s="241" t="s">
        <v>74</v>
      </c>
      <c r="L6" s="241"/>
      <c r="M6" s="241"/>
      <c r="N6" s="241"/>
    </row>
    <row r="7" spans="2:17" customFormat="1" ht="34.4" customHeight="1" x14ac:dyDescent="0.35">
      <c r="B7" s="241"/>
      <c r="C7" s="241"/>
      <c r="D7" s="241"/>
      <c r="E7" s="240"/>
      <c r="F7" s="240"/>
      <c r="G7" s="240"/>
      <c r="H7" s="240"/>
      <c r="I7" s="240"/>
      <c r="J7" s="240"/>
      <c r="K7" s="240" t="s">
        <v>75</v>
      </c>
      <c r="L7" s="240"/>
      <c r="M7" s="240"/>
      <c r="N7" s="3" t="s">
        <v>76</v>
      </c>
      <c r="O7" s="1"/>
      <c r="P7" s="1"/>
      <c r="Q7" s="1"/>
    </row>
    <row r="8" spans="2:17" customFormat="1" ht="15.5" x14ac:dyDescent="0.35">
      <c r="B8" s="4">
        <v>1</v>
      </c>
      <c r="C8" s="326">
        <v>2</v>
      </c>
      <c r="D8" s="326"/>
      <c r="E8" s="326">
        <v>3</v>
      </c>
      <c r="F8" s="326"/>
      <c r="G8" s="326"/>
      <c r="H8" s="326">
        <v>4</v>
      </c>
      <c r="I8" s="326"/>
      <c r="J8" s="326"/>
      <c r="K8" s="326">
        <v>5</v>
      </c>
      <c r="L8" s="326"/>
      <c r="M8" s="326"/>
      <c r="N8" s="4">
        <v>6</v>
      </c>
    </row>
    <row r="9" spans="2:17" customFormat="1" ht="15.5" x14ac:dyDescent="0.35">
      <c r="B9" s="332" t="s">
        <v>14</v>
      </c>
      <c r="C9" s="316" t="s">
        <v>145</v>
      </c>
      <c r="D9" s="317"/>
      <c r="E9" s="320" t="s">
        <v>389</v>
      </c>
      <c r="F9" s="321"/>
      <c r="G9" s="322"/>
      <c r="H9" s="569">
        <v>0</v>
      </c>
      <c r="I9" s="539"/>
      <c r="J9" s="539"/>
      <c r="K9" s="569">
        <v>0</v>
      </c>
      <c r="L9" s="539"/>
      <c r="M9" s="539"/>
      <c r="N9" s="179">
        <v>80</v>
      </c>
    </row>
    <row r="10" spans="2:17" customFormat="1" ht="15.5" x14ac:dyDescent="0.35">
      <c r="B10" s="333"/>
      <c r="C10" s="318"/>
      <c r="D10" s="319"/>
      <c r="E10" s="323"/>
      <c r="F10" s="324"/>
      <c r="G10" s="325"/>
      <c r="H10" s="313" t="s">
        <v>21</v>
      </c>
      <c r="I10" s="314"/>
      <c r="J10" s="315"/>
      <c r="K10" s="313" t="s">
        <v>25</v>
      </c>
      <c r="L10" s="314"/>
      <c r="M10" s="315"/>
      <c r="N10" s="174" t="str">
        <f>O39</f>
        <v>(2029)</v>
      </c>
    </row>
    <row r="11" spans="2:17" customFormat="1" ht="15.65" customHeight="1" x14ac:dyDescent="0.35">
      <c r="B11" s="332" t="s">
        <v>58</v>
      </c>
      <c r="C11" s="316" t="s">
        <v>146</v>
      </c>
      <c r="D11" s="317"/>
      <c r="E11" s="320" t="s">
        <v>390</v>
      </c>
      <c r="F11" s="321"/>
      <c r="G11" s="322"/>
      <c r="H11" s="569">
        <v>0</v>
      </c>
      <c r="I11" s="539"/>
      <c r="J11" s="539"/>
      <c r="K11" s="569">
        <v>0</v>
      </c>
      <c r="L11" s="539"/>
      <c r="M11" s="539"/>
      <c r="N11" s="179">
        <v>80</v>
      </c>
    </row>
    <row r="12" spans="2:17" customFormat="1" ht="19.399999999999999" customHeight="1" x14ac:dyDescent="0.35">
      <c r="B12" s="333"/>
      <c r="C12" s="318"/>
      <c r="D12" s="319"/>
      <c r="E12" s="323"/>
      <c r="F12" s="324"/>
      <c r="G12" s="325"/>
      <c r="H12" s="313" t="s">
        <v>21</v>
      </c>
      <c r="I12" s="314"/>
      <c r="J12" s="315"/>
      <c r="K12" s="313" t="s">
        <v>25</v>
      </c>
      <c r="L12" s="314"/>
      <c r="M12" s="315"/>
      <c r="N12" s="174" t="str">
        <f>O41</f>
        <v>(2029)</v>
      </c>
    </row>
    <row r="15" spans="2:17" customFormat="1" ht="15.5" x14ac:dyDescent="0.35">
      <c r="B15" s="239" t="s">
        <v>396</v>
      </c>
      <c r="C15" s="239"/>
      <c r="D15" s="239"/>
      <c r="E15" s="239"/>
      <c r="F15" s="239"/>
      <c r="G15" s="239"/>
    </row>
    <row r="16" spans="2:17" customFormat="1" ht="15.5" x14ac:dyDescent="0.35">
      <c r="B16" s="388" t="s">
        <v>86</v>
      </c>
      <c r="C16" s="388"/>
      <c r="D16" s="388"/>
      <c r="E16" s="388"/>
      <c r="F16" s="388" t="s">
        <v>87</v>
      </c>
      <c r="G16" s="388"/>
      <c r="H16" s="388"/>
    </row>
    <row r="17" spans="2:8" customFormat="1" ht="15.5" x14ac:dyDescent="0.35">
      <c r="B17" s="389">
        <v>1</v>
      </c>
      <c r="C17" s="389"/>
      <c r="D17" s="389"/>
      <c r="E17" s="389"/>
      <c r="F17" s="389">
        <v>2</v>
      </c>
      <c r="G17" s="389"/>
      <c r="H17" s="389"/>
    </row>
    <row r="18" spans="2:8" customFormat="1" ht="15.5" x14ac:dyDescent="0.35">
      <c r="B18" s="390" t="s">
        <v>88</v>
      </c>
      <c r="C18" s="390"/>
      <c r="D18" s="390"/>
      <c r="E18" s="390"/>
      <c r="F18" s="557">
        <f>F19+F21+F23+F25</f>
        <v>669032</v>
      </c>
      <c r="G18" s="557"/>
      <c r="H18" s="557"/>
    </row>
    <row r="19" spans="2:8" customFormat="1" ht="15.5" x14ac:dyDescent="0.35">
      <c r="B19" s="390" t="s">
        <v>89</v>
      </c>
      <c r="C19" s="390"/>
      <c r="D19" s="390"/>
      <c r="E19" s="390"/>
      <c r="F19" s="559">
        <f>F20</f>
        <v>0</v>
      </c>
      <c r="G19" s="559"/>
      <c r="H19" s="559"/>
    </row>
    <row r="20" spans="2:8" customFormat="1" ht="15.5" x14ac:dyDescent="0.35">
      <c r="B20" s="387" t="s">
        <v>90</v>
      </c>
      <c r="C20" s="387"/>
      <c r="D20" s="387"/>
      <c r="E20" s="387"/>
      <c r="F20" s="559">
        <f>J70</f>
        <v>0</v>
      </c>
      <c r="G20" s="559"/>
      <c r="H20" s="559"/>
    </row>
    <row r="21" spans="2:8" customFormat="1" ht="31.4" customHeight="1" x14ac:dyDescent="0.35">
      <c r="B21" s="390" t="s">
        <v>91</v>
      </c>
      <c r="C21" s="390"/>
      <c r="D21" s="390"/>
      <c r="E21" s="390"/>
      <c r="F21" s="559">
        <f>F22</f>
        <v>0</v>
      </c>
      <c r="G21" s="559"/>
      <c r="H21" s="559"/>
    </row>
    <row r="22" spans="2:8" customFormat="1" ht="15.5" x14ac:dyDescent="0.35">
      <c r="B22" s="387" t="s">
        <v>92</v>
      </c>
      <c r="C22" s="387"/>
      <c r="D22" s="387"/>
      <c r="E22" s="387"/>
      <c r="F22" s="559">
        <f>K70</f>
        <v>0</v>
      </c>
      <c r="G22" s="559"/>
      <c r="H22" s="559"/>
    </row>
    <row r="23" spans="2:8" customFormat="1" ht="15.5" x14ac:dyDescent="0.35">
      <c r="B23" s="390" t="s">
        <v>93</v>
      </c>
      <c r="C23" s="390"/>
      <c r="D23" s="390"/>
      <c r="E23" s="390"/>
      <c r="F23" s="557">
        <f>F24</f>
        <v>669032</v>
      </c>
      <c r="G23" s="557"/>
      <c r="H23" s="557"/>
    </row>
    <row r="24" spans="2:8" customFormat="1" ht="15.5" x14ac:dyDescent="0.35">
      <c r="B24" s="387" t="s">
        <v>94</v>
      </c>
      <c r="C24" s="387"/>
      <c r="D24" s="387"/>
      <c r="E24" s="387"/>
      <c r="F24" s="559">
        <f>L70</f>
        <v>669032</v>
      </c>
      <c r="G24" s="559"/>
      <c r="H24" s="559"/>
    </row>
    <row r="25" spans="2:8" customFormat="1" ht="15.5" x14ac:dyDescent="0.35">
      <c r="B25" s="390" t="s">
        <v>95</v>
      </c>
      <c r="C25" s="390"/>
      <c r="D25" s="390"/>
      <c r="E25" s="390"/>
      <c r="F25" s="559">
        <f>F26</f>
        <v>0</v>
      </c>
      <c r="G25" s="559"/>
      <c r="H25" s="559"/>
    </row>
    <row r="26" spans="2:8" customFormat="1" ht="15.5" x14ac:dyDescent="0.35">
      <c r="B26" s="387" t="s">
        <v>96</v>
      </c>
      <c r="C26" s="387"/>
      <c r="D26" s="387"/>
      <c r="E26" s="387"/>
      <c r="F26" s="559">
        <v>0</v>
      </c>
      <c r="G26" s="559"/>
      <c r="H26" s="559"/>
    </row>
    <row r="27" spans="2:8" customFormat="1" ht="15.5" x14ac:dyDescent="0.35">
      <c r="B27" s="390" t="s">
        <v>97</v>
      </c>
      <c r="C27" s="390"/>
      <c r="D27" s="390"/>
      <c r="E27" s="390"/>
      <c r="F27" s="557">
        <f>SUM(F28:H30)</f>
        <v>118065</v>
      </c>
      <c r="G27" s="557"/>
      <c r="H27" s="557"/>
    </row>
    <row r="28" spans="2:8" customFormat="1" ht="15.5" x14ac:dyDescent="0.35">
      <c r="B28" s="387" t="s">
        <v>98</v>
      </c>
      <c r="C28" s="387"/>
      <c r="D28" s="387"/>
      <c r="E28" s="387"/>
      <c r="F28" s="559">
        <f>M70</f>
        <v>118065</v>
      </c>
      <c r="G28" s="559"/>
      <c r="H28" s="559"/>
    </row>
    <row r="29" spans="2:8" customFormat="1" ht="15.5" x14ac:dyDescent="0.35">
      <c r="B29" s="387" t="s">
        <v>99</v>
      </c>
      <c r="C29" s="387"/>
      <c r="D29" s="387"/>
      <c r="E29" s="387"/>
      <c r="F29" s="559">
        <v>0</v>
      </c>
      <c r="G29" s="559"/>
      <c r="H29" s="559"/>
    </row>
    <row r="30" spans="2:8" customFormat="1" ht="15.5" x14ac:dyDescent="0.35">
      <c r="B30" s="387" t="s">
        <v>100</v>
      </c>
      <c r="C30" s="387"/>
      <c r="D30" s="387"/>
      <c r="E30" s="387"/>
      <c r="F30" s="559">
        <v>0</v>
      </c>
      <c r="G30" s="559"/>
      <c r="H30" s="559"/>
    </row>
    <row r="31" spans="2:8" customFormat="1" ht="15.5" x14ac:dyDescent="0.35">
      <c r="B31" s="390" t="s">
        <v>101</v>
      </c>
      <c r="C31" s="390"/>
      <c r="D31" s="390"/>
      <c r="E31" s="390"/>
      <c r="F31" s="557">
        <f>I70</f>
        <v>787097</v>
      </c>
      <c r="G31" s="557"/>
      <c r="H31" s="557"/>
    </row>
    <row r="33" spans="2:17" ht="15.5" x14ac:dyDescent="0.35">
      <c r="B33" s="239" t="s">
        <v>397</v>
      </c>
      <c r="C33" s="239"/>
      <c r="D33" s="239"/>
      <c r="E33" s="239"/>
      <c r="F33" s="239"/>
      <c r="G33" s="239"/>
      <c r="H33" s="239"/>
    </row>
    <row r="34" spans="2:17" ht="16.399999999999999" customHeight="1" x14ac:dyDescent="0.35">
      <c r="B34" s="382" t="s">
        <v>102</v>
      </c>
      <c r="C34" s="240" t="s">
        <v>103</v>
      </c>
      <c r="D34" s="240" t="s">
        <v>104</v>
      </c>
      <c r="E34" s="240" t="s">
        <v>105</v>
      </c>
      <c r="F34" s="240" t="s">
        <v>106</v>
      </c>
      <c r="G34" s="240" t="s">
        <v>107</v>
      </c>
      <c r="H34" s="240" t="s">
        <v>108</v>
      </c>
      <c r="I34" s="240" t="s">
        <v>109</v>
      </c>
      <c r="J34" s="240"/>
      <c r="K34" s="240"/>
      <c r="L34" s="240"/>
      <c r="M34" s="240"/>
      <c r="N34" s="240" t="s">
        <v>5</v>
      </c>
      <c r="O34" s="240"/>
      <c r="P34" s="240" t="s">
        <v>110</v>
      </c>
      <c r="Q34" s="240" t="s">
        <v>111</v>
      </c>
    </row>
    <row r="35" spans="2:17" ht="47.15" customHeight="1" x14ac:dyDescent="0.35">
      <c r="B35" s="383"/>
      <c r="C35" s="240"/>
      <c r="D35" s="240"/>
      <c r="E35" s="240"/>
      <c r="F35" s="240"/>
      <c r="G35" s="240"/>
      <c r="H35" s="240"/>
      <c r="I35" s="240" t="s">
        <v>55</v>
      </c>
      <c r="J35" s="240" t="s">
        <v>112</v>
      </c>
      <c r="K35" s="240"/>
      <c r="L35" s="240"/>
      <c r="M35" s="240" t="s">
        <v>113</v>
      </c>
      <c r="N35" s="240" t="s">
        <v>114</v>
      </c>
      <c r="O35" s="240" t="s">
        <v>115</v>
      </c>
      <c r="P35" s="240"/>
      <c r="Q35" s="240"/>
    </row>
    <row r="36" spans="2:17" ht="96" customHeight="1" x14ac:dyDescent="0.35">
      <c r="B36" s="384"/>
      <c r="C36" s="240"/>
      <c r="D36" s="240"/>
      <c r="E36" s="240"/>
      <c r="F36" s="240"/>
      <c r="G36" s="240"/>
      <c r="H36" s="240"/>
      <c r="I36" s="240"/>
      <c r="J36" s="3" t="s">
        <v>116</v>
      </c>
      <c r="K36" s="3" t="s">
        <v>117</v>
      </c>
      <c r="L36" s="3" t="s">
        <v>118</v>
      </c>
      <c r="M36" s="240"/>
      <c r="N36" s="240"/>
      <c r="O36" s="240"/>
      <c r="P36" s="240"/>
      <c r="Q36" s="240"/>
    </row>
    <row r="37" spans="2:17" ht="15.5" x14ac:dyDescent="0.35">
      <c r="B37" s="4">
        <v>1</v>
      </c>
      <c r="C37" s="4">
        <v>2</v>
      </c>
      <c r="D37" s="4">
        <v>3</v>
      </c>
      <c r="E37" s="4">
        <v>4</v>
      </c>
      <c r="F37" s="4">
        <v>5</v>
      </c>
      <c r="G37" s="4">
        <v>6</v>
      </c>
      <c r="H37" s="4">
        <v>7</v>
      </c>
      <c r="I37" s="4">
        <v>8</v>
      </c>
      <c r="J37" s="4">
        <v>9</v>
      </c>
      <c r="K37" s="4">
        <v>10</v>
      </c>
      <c r="L37" s="4">
        <v>11</v>
      </c>
      <c r="M37" s="4">
        <v>12</v>
      </c>
      <c r="N37" s="4">
        <v>13</v>
      </c>
      <c r="O37" s="4">
        <v>14</v>
      </c>
      <c r="P37" s="4">
        <v>15</v>
      </c>
      <c r="Q37" s="4">
        <v>16</v>
      </c>
    </row>
    <row r="38" spans="2:17" s="100" customFormat="1" ht="26.15" customHeight="1" x14ac:dyDescent="0.35">
      <c r="B38" s="385" t="s">
        <v>398</v>
      </c>
      <c r="C38" s="385" t="s">
        <v>119</v>
      </c>
      <c r="D38" s="385" t="s">
        <v>399</v>
      </c>
      <c r="E38" s="385" t="s">
        <v>325</v>
      </c>
      <c r="F38" s="385" t="s">
        <v>120</v>
      </c>
      <c r="G38" s="385" t="s">
        <v>400</v>
      </c>
      <c r="H38" s="385" t="s">
        <v>121</v>
      </c>
      <c r="I38" s="351">
        <f>SUM(I46:I69)</f>
        <v>787097</v>
      </c>
      <c r="J38" s="351">
        <f t="shared" ref="J38:M38" si="0">SUM(J46:J69)</f>
        <v>0</v>
      </c>
      <c r="K38" s="351">
        <f t="shared" si="0"/>
        <v>0</v>
      </c>
      <c r="L38" s="351">
        <f t="shared" si="0"/>
        <v>669032</v>
      </c>
      <c r="M38" s="351">
        <f t="shared" si="0"/>
        <v>118065</v>
      </c>
      <c r="N38" s="385" t="s">
        <v>391</v>
      </c>
      <c r="O38" s="48">
        <v>80</v>
      </c>
      <c r="P38" s="372" t="s">
        <v>299</v>
      </c>
      <c r="Q38" s="372" t="s">
        <v>346</v>
      </c>
    </row>
    <row r="39" spans="2:17" s="100" customFormat="1" ht="26.15" customHeight="1" x14ac:dyDescent="0.35">
      <c r="B39" s="386"/>
      <c r="C39" s="386"/>
      <c r="D39" s="386"/>
      <c r="E39" s="386"/>
      <c r="F39" s="386"/>
      <c r="G39" s="386"/>
      <c r="H39" s="386"/>
      <c r="I39" s="352"/>
      <c r="J39" s="352"/>
      <c r="K39" s="352"/>
      <c r="L39" s="352"/>
      <c r="M39" s="352"/>
      <c r="N39" s="561"/>
      <c r="O39" s="49" t="s">
        <v>26</v>
      </c>
      <c r="P39" s="373"/>
      <c r="Q39" s="373"/>
    </row>
    <row r="40" spans="2:17" s="100" customFormat="1" ht="26.15" customHeight="1" x14ac:dyDescent="0.35">
      <c r="B40" s="386"/>
      <c r="C40" s="386"/>
      <c r="D40" s="386"/>
      <c r="E40" s="386"/>
      <c r="F40" s="386"/>
      <c r="G40" s="386"/>
      <c r="H40" s="386"/>
      <c r="I40" s="352"/>
      <c r="J40" s="352"/>
      <c r="K40" s="352"/>
      <c r="L40" s="352"/>
      <c r="M40" s="352"/>
      <c r="N40" s="385" t="s">
        <v>482</v>
      </c>
      <c r="O40" s="48">
        <v>80</v>
      </c>
      <c r="P40" s="373"/>
      <c r="Q40" s="373"/>
    </row>
    <row r="41" spans="2:17" s="100" customFormat="1" ht="26.15" customHeight="1" x14ac:dyDescent="0.35">
      <c r="B41" s="386"/>
      <c r="C41" s="386"/>
      <c r="D41" s="386"/>
      <c r="E41" s="386"/>
      <c r="F41" s="386"/>
      <c r="G41" s="386"/>
      <c r="H41" s="386"/>
      <c r="I41" s="352"/>
      <c r="J41" s="352"/>
      <c r="K41" s="352"/>
      <c r="L41" s="352"/>
      <c r="M41" s="352"/>
      <c r="N41" s="561"/>
      <c r="O41" s="49" t="s">
        <v>26</v>
      </c>
      <c r="P41" s="373"/>
      <c r="Q41" s="373"/>
    </row>
    <row r="42" spans="2:17" s="100" customFormat="1" ht="19.5" customHeight="1" x14ac:dyDescent="0.35">
      <c r="B42" s="386"/>
      <c r="C42" s="386"/>
      <c r="D42" s="386"/>
      <c r="E42" s="386"/>
      <c r="F42" s="386"/>
      <c r="G42" s="386"/>
      <c r="H42" s="386"/>
      <c r="I42" s="352"/>
      <c r="J42" s="352"/>
      <c r="K42" s="352"/>
      <c r="L42" s="352"/>
      <c r="M42" s="352"/>
      <c r="N42" s="385" t="s">
        <v>392</v>
      </c>
      <c r="O42" s="48">
        <f>O50+O58+O66</f>
        <v>4950</v>
      </c>
      <c r="P42" s="373"/>
      <c r="Q42" s="373"/>
    </row>
    <row r="43" spans="2:17" s="100" customFormat="1" ht="19.5" customHeight="1" x14ac:dyDescent="0.35">
      <c r="B43" s="386"/>
      <c r="C43" s="386"/>
      <c r="D43" s="386"/>
      <c r="E43" s="386"/>
      <c r="F43" s="386"/>
      <c r="G43" s="386"/>
      <c r="H43" s="386"/>
      <c r="I43" s="352"/>
      <c r="J43" s="352"/>
      <c r="K43" s="352"/>
      <c r="L43" s="352"/>
      <c r="M43" s="352"/>
      <c r="N43" s="561"/>
      <c r="O43" s="49" t="s">
        <v>26</v>
      </c>
      <c r="P43" s="373"/>
      <c r="Q43" s="373"/>
    </row>
    <row r="44" spans="2:17" s="100" customFormat="1" ht="33.65" customHeight="1" x14ac:dyDescent="0.35">
      <c r="B44" s="386"/>
      <c r="C44" s="386"/>
      <c r="D44" s="386"/>
      <c r="E44" s="386"/>
      <c r="F44" s="386"/>
      <c r="G44" s="386"/>
      <c r="H44" s="386"/>
      <c r="I44" s="352"/>
      <c r="J44" s="352"/>
      <c r="K44" s="352"/>
      <c r="L44" s="352"/>
      <c r="M44" s="352"/>
      <c r="N44" s="385" t="s">
        <v>393</v>
      </c>
      <c r="O44" s="48">
        <f>O52+O60+O68</f>
        <v>3</v>
      </c>
      <c r="P44" s="373"/>
      <c r="Q44" s="373"/>
    </row>
    <row r="45" spans="2:17" s="100" customFormat="1" ht="33.65" customHeight="1" x14ac:dyDescent="0.35">
      <c r="B45" s="561"/>
      <c r="C45" s="561"/>
      <c r="D45" s="561"/>
      <c r="E45" s="561"/>
      <c r="F45" s="561"/>
      <c r="G45" s="561"/>
      <c r="H45" s="561"/>
      <c r="I45" s="352"/>
      <c r="J45" s="352"/>
      <c r="K45" s="352"/>
      <c r="L45" s="352"/>
      <c r="M45" s="352"/>
      <c r="N45" s="561"/>
      <c r="O45" s="49" t="s">
        <v>26</v>
      </c>
      <c r="P45" s="374"/>
      <c r="Q45" s="374"/>
    </row>
    <row r="46" spans="2:17" ht="27" customHeight="1" x14ac:dyDescent="0.35">
      <c r="B46" s="461" t="s">
        <v>674</v>
      </c>
      <c r="C46" s="264"/>
      <c r="D46" s="562" t="s">
        <v>352</v>
      </c>
      <c r="E46" s="562" t="s">
        <v>325</v>
      </c>
      <c r="F46" s="562"/>
      <c r="G46" s="562" t="s">
        <v>247</v>
      </c>
      <c r="H46" s="565"/>
      <c r="I46" s="500">
        <f>SUM(J46:M53)</f>
        <v>387097</v>
      </c>
      <c r="J46" s="567">
        <v>0</v>
      </c>
      <c r="K46" s="500">
        <v>0</v>
      </c>
      <c r="L46" s="500">
        <v>329032</v>
      </c>
      <c r="M46" s="500">
        <v>58065</v>
      </c>
      <c r="N46" s="562" t="s">
        <v>391</v>
      </c>
      <c r="O46" s="134">
        <v>80</v>
      </c>
      <c r="P46" s="539" t="s">
        <v>326</v>
      </c>
      <c r="Q46" s="539" t="s">
        <v>346</v>
      </c>
    </row>
    <row r="47" spans="2:17" ht="27" customHeight="1" x14ac:dyDescent="0.35">
      <c r="B47" s="461"/>
      <c r="C47" s="265"/>
      <c r="D47" s="564"/>
      <c r="E47" s="564"/>
      <c r="F47" s="564"/>
      <c r="G47" s="564"/>
      <c r="H47" s="566"/>
      <c r="I47" s="501"/>
      <c r="J47" s="568"/>
      <c r="K47" s="501"/>
      <c r="L47" s="501"/>
      <c r="M47" s="501"/>
      <c r="N47" s="563"/>
      <c r="O47" s="174" t="s">
        <v>26</v>
      </c>
      <c r="P47" s="540"/>
      <c r="Q47" s="540"/>
    </row>
    <row r="48" spans="2:17" ht="27" customHeight="1" x14ac:dyDescent="0.35">
      <c r="B48" s="461"/>
      <c r="C48" s="265"/>
      <c r="D48" s="564"/>
      <c r="E48" s="564"/>
      <c r="F48" s="564"/>
      <c r="G48" s="564"/>
      <c r="H48" s="566"/>
      <c r="I48" s="501"/>
      <c r="J48" s="568"/>
      <c r="K48" s="501"/>
      <c r="L48" s="501"/>
      <c r="M48" s="501"/>
      <c r="N48" s="562" t="s">
        <v>482</v>
      </c>
      <c r="O48" s="134">
        <v>80</v>
      </c>
      <c r="P48" s="540"/>
      <c r="Q48" s="540"/>
    </row>
    <row r="49" spans="2:17" ht="27" customHeight="1" x14ac:dyDescent="0.35">
      <c r="B49" s="461"/>
      <c r="C49" s="265"/>
      <c r="D49" s="564"/>
      <c r="E49" s="564"/>
      <c r="F49" s="564"/>
      <c r="G49" s="564"/>
      <c r="H49" s="566"/>
      <c r="I49" s="501"/>
      <c r="J49" s="568"/>
      <c r="K49" s="501"/>
      <c r="L49" s="501"/>
      <c r="M49" s="501"/>
      <c r="N49" s="563"/>
      <c r="O49" s="174" t="s">
        <v>26</v>
      </c>
      <c r="P49" s="540"/>
      <c r="Q49" s="540"/>
    </row>
    <row r="50" spans="2:17" ht="27" customHeight="1" x14ac:dyDescent="0.35">
      <c r="B50" s="461"/>
      <c r="C50" s="265"/>
      <c r="D50" s="564"/>
      <c r="E50" s="564"/>
      <c r="F50" s="564"/>
      <c r="G50" s="564"/>
      <c r="H50" s="566"/>
      <c r="I50" s="501"/>
      <c r="J50" s="568"/>
      <c r="K50" s="501"/>
      <c r="L50" s="501"/>
      <c r="M50" s="501"/>
      <c r="N50" s="562" t="s">
        <v>392</v>
      </c>
      <c r="O50" s="134">
        <v>1950</v>
      </c>
      <c r="P50" s="540"/>
      <c r="Q50" s="540"/>
    </row>
    <row r="51" spans="2:17" ht="16.5" customHeight="1" x14ac:dyDescent="0.35">
      <c r="B51" s="461"/>
      <c r="C51" s="265"/>
      <c r="D51" s="564"/>
      <c r="E51" s="564"/>
      <c r="F51" s="564"/>
      <c r="G51" s="564"/>
      <c r="H51" s="566"/>
      <c r="I51" s="501"/>
      <c r="J51" s="568"/>
      <c r="K51" s="501"/>
      <c r="L51" s="501"/>
      <c r="M51" s="501"/>
      <c r="N51" s="563"/>
      <c r="O51" s="174" t="s">
        <v>26</v>
      </c>
      <c r="P51" s="540"/>
      <c r="Q51" s="540"/>
    </row>
    <row r="52" spans="2:17" ht="27" customHeight="1" x14ac:dyDescent="0.35">
      <c r="B52" s="461"/>
      <c r="C52" s="265"/>
      <c r="D52" s="564"/>
      <c r="E52" s="564"/>
      <c r="F52" s="564"/>
      <c r="G52" s="564"/>
      <c r="H52" s="566"/>
      <c r="I52" s="501"/>
      <c r="J52" s="568"/>
      <c r="K52" s="501"/>
      <c r="L52" s="501"/>
      <c r="M52" s="501"/>
      <c r="N52" s="562" t="s">
        <v>393</v>
      </c>
      <c r="O52" s="134">
        <v>1</v>
      </c>
      <c r="P52" s="540"/>
      <c r="Q52" s="540"/>
    </row>
    <row r="53" spans="2:17" ht="38.65" customHeight="1" x14ac:dyDescent="0.35">
      <c r="B53" s="461"/>
      <c r="C53" s="265"/>
      <c r="D53" s="564"/>
      <c r="E53" s="564"/>
      <c r="F53" s="564"/>
      <c r="G53" s="564"/>
      <c r="H53" s="566"/>
      <c r="I53" s="501"/>
      <c r="J53" s="568"/>
      <c r="K53" s="501"/>
      <c r="L53" s="501"/>
      <c r="M53" s="501"/>
      <c r="N53" s="563"/>
      <c r="O53" s="174" t="s">
        <v>26</v>
      </c>
      <c r="P53" s="541"/>
      <c r="Q53" s="541"/>
    </row>
    <row r="54" spans="2:17" s="100" customFormat="1" ht="25.5" customHeight="1" x14ac:dyDescent="0.35">
      <c r="B54" s="562" t="s">
        <v>401</v>
      </c>
      <c r="C54" s="565"/>
      <c r="D54" s="562" t="s">
        <v>402</v>
      </c>
      <c r="E54" s="562" t="s">
        <v>325</v>
      </c>
      <c r="F54" s="562"/>
      <c r="G54" s="562" t="s">
        <v>247</v>
      </c>
      <c r="H54" s="565"/>
      <c r="I54" s="500">
        <f t="shared" ref="I54" si="1">SUM(J54:M61)</f>
        <v>200000</v>
      </c>
      <c r="J54" s="567">
        <v>0</v>
      </c>
      <c r="K54" s="500">
        <v>0</v>
      </c>
      <c r="L54" s="500">
        <v>170000</v>
      </c>
      <c r="M54" s="500">
        <v>30000</v>
      </c>
      <c r="N54" s="562" t="s">
        <v>391</v>
      </c>
      <c r="O54" s="134">
        <v>80</v>
      </c>
      <c r="P54" s="539" t="s">
        <v>462</v>
      </c>
      <c r="Q54" s="539" t="s">
        <v>405</v>
      </c>
    </row>
    <row r="55" spans="2:17" ht="25.5" customHeight="1" x14ac:dyDescent="0.35">
      <c r="B55" s="564"/>
      <c r="C55" s="566"/>
      <c r="D55" s="564"/>
      <c r="E55" s="564"/>
      <c r="F55" s="564"/>
      <c r="G55" s="564"/>
      <c r="H55" s="566"/>
      <c r="I55" s="501"/>
      <c r="J55" s="568"/>
      <c r="K55" s="501"/>
      <c r="L55" s="501"/>
      <c r="M55" s="501"/>
      <c r="N55" s="563"/>
      <c r="O55" s="174" t="s">
        <v>26</v>
      </c>
      <c r="P55" s="540"/>
      <c r="Q55" s="540"/>
    </row>
    <row r="56" spans="2:17" ht="25.5" customHeight="1" x14ac:dyDescent="0.35">
      <c r="B56" s="564"/>
      <c r="C56" s="566"/>
      <c r="D56" s="564"/>
      <c r="E56" s="564"/>
      <c r="F56" s="564"/>
      <c r="G56" s="564"/>
      <c r="H56" s="566"/>
      <c r="I56" s="501"/>
      <c r="J56" s="568"/>
      <c r="K56" s="501"/>
      <c r="L56" s="501"/>
      <c r="M56" s="501"/>
      <c r="N56" s="562" t="s">
        <v>482</v>
      </c>
      <c r="O56" s="134">
        <v>80</v>
      </c>
      <c r="P56" s="540"/>
      <c r="Q56" s="540"/>
    </row>
    <row r="57" spans="2:17" ht="25.5" customHeight="1" x14ac:dyDescent="0.35">
      <c r="B57" s="564"/>
      <c r="C57" s="566"/>
      <c r="D57" s="564"/>
      <c r="E57" s="564"/>
      <c r="F57" s="564"/>
      <c r="G57" s="564"/>
      <c r="H57" s="566"/>
      <c r="I57" s="501"/>
      <c r="J57" s="568"/>
      <c r="K57" s="501"/>
      <c r="L57" s="501"/>
      <c r="M57" s="501"/>
      <c r="N57" s="563"/>
      <c r="O57" s="174" t="s">
        <v>26</v>
      </c>
      <c r="P57" s="540"/>
      <c r="Q57" s="540"/>
    </row>
    <row r="58" spans="2:17" ht="25.5" customHeight="1" x14ac:dyDescent="0.35">
      <c r="B58" s="564"/>
      <c r="C58" s="566"/>
      <c r="D58" s="564"/>
      <c r="E58" s="564"/>
      <c r="F58" s="564"/>
      <c r="G58" s="564"/>
      <c r="H58" s="566"/>
      <c r="I58" s="501"/>
      <c r="J58" s="568"/>
      <c r="K58" s="501"/>
      <c r="L58" s="501"/>
      <c r="M58" s="501"/>
      <c r="N58" s="562" t="s">
        <v>392</v>
      </c>
      <c r="O58" s="134">
        <v>900</v>
      </c>
      <c r="P58" s="540"/>
      <c r="Q58" s="540"/>
    </row>
    <row r="59" spans="2:17" ht="25.5" customHeight="1" x14ac:dyDescent="0.35">
      <c r="B59" s="564"/>
      <c r="C59" s="566"/>
      <c r="D59" s="564"/>
      <c r="E59" s="564"/>
      <c r="F59" s="564"/>
      <c r="G59" s="564"/>
      <c r="H59" s="566"/>
      <c r="I59" s="501"/>
      <c r="J59" s="568"/>
      <c r="K59" s="501"/>
      <c r="L59" s="501"/>
      <c r="M59" s="501"/>
      <c r="N59" s="563"/>
      <c r="O59" s="174" t="s">
        <v>26</v>
      </c>
      <c r="P59" s="540"/>
      <c r="Q59" s="540"/>
    </row>
    <row r="60" spans="2:17" ht="25.5" customHeight="1" x14ac:dyDescent="0.35">
      <c r="B60" s="564"/>
      <c r="C60" s="566"/>
      <c r="D60" s="564"/>
      <c r="E60" s="564"/>
      <c r="F60" s="564"/>
      <c r="G60" s="564"/>
      <c r="H60" s="566"/>
      <c r="I60" s="501"/>
      <c r="J60" s="568"/>
      <c r="K60" s="501"/>
      <c r="L60" s="501"/>
      <c r="M60" s="501"/>
      <c r="N60" s="562" t="s">
        <v>393</v>
      </c>
      <c r="O60" s="134">
        <v>1</v>
      </c>
      <c r="P60" s="540"/>
      <c r="Q60" s="540"/>
    </row>
    <row r="61" spans="2:17" ht="25.5" customHeight="1" x14ac:dyDescent="0.35">
      <c r="B61" s="564"/>
      <c r="C61" s="566"/>
      <c r="D61" s="564"/>
      <c r="E61" s="564"/>
      <c r="F61" s="564"/>
      <c r="G61" s="564"/>
      <c r="H61" s="566"/>
      <c r="I61" s="501"/>
      <c r="J61" s="568"/>
      <c r="K61" s="501"/>
      <c r="L61" s="501"/>
      <c r="M61" s="501"/>
      <c r="N61" s="563"/>
      <c r="O61" s="174" t="s">
        <v>26</v>
      </c>
      <c r="P61" s="541"/>
      <c r="Q61" s="541"/>
    </row>
    <row r="62" spans="2:17" ht="29.65" customHeight="1" x14ac:dyDescent="0.35">
      <c r="B62" s="562" t="s">
        <v>403</v>
      </c>
      <c r="C62" s="565"/>
      <c r="D62" s="562" t="s">
        <v>404</v>
      </c>
      <c r="E62" s="562" t="s">
        <v>325</v>
      </c>
      <c r="F62" s="562"/>
      <c r="G62" s="562" t="s">
        <v>247</v>
      </c>
      <c r="H62" s="565"/>
      <c r="I62" s="500">
        <f t="shared" ref="I62" si="2">SUM(J62:M69)</f>
        <v>200000</v>
      </c>
      <c r="J62" s="567">
        <v>0</v>
      </c>
      <c r="K62" s="500">
        <v>0</v>
      </c>
      <c r="L62" s="500">
        <v>170000</v>
      </c>
      <c r="M62" s="500">
        <v>30000</v>
      </c>
      <c r="N62" s="562" t="s">
        <v>391</v>
      </c>
      <c r="O62" s="134">
        <v>80</v>
      </c>
      <c r="P62" s="539" t="s">
        <v>299</v>
      </c>
      <c r="Q62" s="539" t="s">
        <v>405</v>
      </c>
    </row>
    <row r="63" spans="2:17" ht="29.65" customHeight="1" x14ac:dyDescent="0.35">
      <c r="B63" s="564"/>
      <c r="C63" s="566"/>
      <c r="D63" s="564"/>
      <c r="E63" s="564"/>
      <c r="F63" s="564"/>
      <c r="G63" s="564"/>
      <c r="H63" s="566"/>
      <c r="I63" s="501"/>
      <c r="J63" s="568"/>
      <c r="K63" s="501"/>
      <c r="L63" s="501"/>
      <c r="M63" s="501"/>
      <c r="N63" s="563"/>
      <c r="O63" s="174" t="s">
        <v>26</v>
      </c>
      <c r="P63" s="540"/>
      <c r="Q63" s="540"/>
    </row>
    <row r="64" spans="2:17" ht="29.65" customHeight="1" x14ac:dyDescent="0.35">
      <c r="B64" s="564"/>
      <c r="C64" s="566"/>
      <c r="D64" s="564"/>
      <c r="E64" s="564"/>
      <c r="F64" s="564"/>
      <c r="G64" s="564"/>
      <c r="H64" s="566"/>
      <c r="I64" s="501"/>
      <c r="J64" s="568"/>
      <c r="K64" s="501"/>
      <c r="L64" s="501"/>
      <c r="M64" s="501"/>
      <c r="N64" s="562" t="s">
        <v>482</v>
      </c>
      <c r="O64" s="134">
        <v>80</v>
      </c>
      <c r="P64" s="540"/>
      <c r="Q64" s="540"/>
    </row>
    <row r="65" spans="2:17" ht="29.65" customHeight="1" x14ac:dyDescent="0.35">
      <c r="B65" s="564"/>
      <c r="C65" s="566"/>
      <c r="D65" s="564"/>
      <c r="E65" s="564"/>
      <c r="F65" s="564"/>
      <c r="G65" s="564"/>
      <c r="H65" s="566"/>
      <c r="I65" s="501"/>
      <c r="J65" s="568"/>
      <c r="K65" s="501"/>
      <c r="L65" s="501"/>
      <c r="M65" s="501"/>
      <c r="N65" s="563"/>
      <c r="O65" s="174" t="s">
        <v>26</v>
      </c>
      <c r="P65" s="540"/>
      <c r="Q65" s="540"/>
    </row>
    <row r="66" spans="2:17" ht="29.65" customHeight="1" x14ac:dyDescent="0.35">
      <c r="B66" s="564"/>
      <c r="C66" s="566"/>
      <c r="D66" s="564"/>
      <c r="E66" s="564"/>
      <c r="F66" s="564"/>
      <c r="G66" s="564"/>
      <c r="H66" s="566"/>
      <c r="I66" s="501"/>
      <c r="J66" s="568"/>
      <c r="K66" s="501"/>
      <c r="L66" s="501"/>
      <c r="M66" s="501"/>
      <c r="N66" s="562" t="s">
        <v>392</v>
      </c>
      <c r="O66" s="134">
        <v>2100</v>
      </c>
      <c r="P66" s="540"/>
      <c r="Q66" s="540"/>
    </row>
    <row r="67" spans="2:17" ht="16.5" customHeight="1" x14ac:dyDescent="0.35">
      <c r="B67" s="564"/>
      <c r="C67" s="566"/>
      <c r="D67" s="564"/>
      <c r="E67" s="564"/>
      <c r="F67" s="564"/>
      <c r="G67" s="564"/>
      <c r="H67" s="566"/>
      <c r="I67" s="501"/>
      <c r="J67" s="568"/>
      <c r="K67" s="501"/>
      <c r="L67" s="501"/>
      <c r="M67" s="501"/>
      <c r="N67" s="563"/>
      <c r="O67" s="174" t="s">
        <v>26</v>
      </c>
      <c r="P67" s="540"/>
      <c r="Q67" s="540"/>
    </row>
    <row r="68" spans="2:17" ht="31.15" customHeight="1" x14ac:dyDescent="0.35">
      <c r="B68" s="564"/>
      <c r="C68" s="566"/>
      <c r="D68" s="564"/>
      <c r="E68" s="564"/>
      <c r="F68" s="564"/>
      <c r="G68" s="564"/>
      <c r="H68" s="566"/>
      <c r="I68" s="501"/>
      <c r="J68" s="568"/>
      <c r="K68" s="501"/>
      <c r="L68" s="501"/>
      <c r="M68" s="501"/>
      <c r="N68" s="562" t="s">
        <v>393</v>
      </c>
      <c r="O68" s="134">
        <v>1</v>
      </c>
      <c r="P68" s="540"/>
      <c r="Q68" s="540"/>
    </row>
    <row r="69" spans="2:17" ht="40.5" customHeight="1" x14ac:dyDescent="0.35">
      <c r="B69" s="564"/>
      <c r="C69" s="566"/>
      <c r="D69" s="564"/>
      <c r="E69" s="564"/>
      <c r="F69" s="564"/>
      <c r="G69" s="564"/>
      <c r="H69" s="566"/>
      <c r="I69" s="501"/>
      <c r="J69" s="568"/>
      <c r="K69" s="501"/>
      <c r="L69" s="501"/>
      <c r="M69" s="501"/>
      <c r="N69" s="563"/>
      <c r="O69" s="174" t="s">
        <v>26</v>
      </c>
      <c r="P69" s="541"/>
      <c r="Q69" s="541"/>
    </row>
    <row r="70" spans="2:17" customFormat="1" ht="15.5" x14ac:dyDescent="0.35">
      <c r="B70" s="554" t="s">
        <v>125</v>
      </c>
      <c r="C70" s="554"/>
      <c r="D70" s="554"/>
      <c r="E70" s="554"/>
      <c r="F70" s="554"/>
      <c r="G70" s="554"/>
      <c r="H70" s="554"/>
      <c r="I70" s="57">
        <f>I38</f>
        <v>787097</v>
      </c>
      <c r="J70" s="57">
        <f t="shared" ref="J70:M70" si="3">J38</f>
        <v>0</v>
      </c>
      <c r="K70" s="57">
        <f t="shared" si="3"/>
        <v>0</v>
      </c>
      <c r="L70" s="57">
        <f t="shared" si="3"/>
        <v>669032</v>
      </c>
      <c r="M70" s="57">
        <f t="shared" si="3"/>
        <v>118065</v>
      </c>
      <c r="N70" s="570"/>
      <c r="O70" s="570"/>
      <c r="P70" s="570"/>
      <c r="Q70" s="570"/>
    </row>
    <row r="72" spans="2:17" customFormat="1" ht="15" x14ac:dyDescent="0.35">
      <c r="B72" s="58" t="s">
        <v>406</v>
      </c>
      <c r="C72" s="58"/>
      <c r="D72" s="58"/>
      <c r="E72" s="58"/>
    </row>
    <row r="73" spans="2:17" customFormat="1" ht="15" x14ac:dyDescent="0.35">
      <c r="B73" s="9" t="s">
        <v>2</v>
      </c>
      <c r="C73" s="240" t="s">
        <v>126</v>
      </c>
      <c r="D73" s="240"/>
      <c r="E73" s="240"/>
      <c r="F73" s="241" t="s">
        <v>127</v>
      </c>
      <c r="G73" s="241"/>
      <c r="H73" s="241"/>
      <c r="I73" s="241"/>
      <c r="J73" s="240" t="s">
        <v>128</v>
      </c>
      <c r="K73" s="241"/>
      <c r="L73" s="241"/>
      <c r="M73" s="241"/>
    </row>
    <row r="74" spans="2:17" customFormat="1" ht="15.5" x14ac:dyDescent="0.35">
      <c r="B74" s="4">
        <v>1</v>
      </c>
      <c r="C74" s="326">
        <v>2</v>
      </c>
      <c r="D74" s="326"/>
      <c r="E74" s="326"/>
      <c r="F74" s="326">
        <v>3</v>
      </c>
      <c r="G74" s="326"/>
      <c r="H74" s="326"/>
      <c r="I74" s="326"/>
      <c r="J74" s="326">
        <v>4</v>
      </c>
      <c r="K74" s="326"/>
      <c r="L74" s="326"/>
      <c r="M74" s="326"/>
    </row>
    <row r="75" spans="2:17" customFormat="1" ht="15.5" x14ac:dyDescent="0.35">
      <c r="B75" s="8"/>
      <c r="C75" s="362"/>
      <c r="D75" s="362"/>
      <c r="E75" s="362"/>
      <c r="F75" s="364"/>
      <c r="G75" s="364"/>
      <c r="H75" s="364"/>
      <c r="I75" s="364"/>
      <c r="J75" s="364"/>
      <c r="K75" s="364"/>
      <c r="L75" s="364"/>
      <c r="M75" s="364"/>
    </row>
    <row r="76" spans="2:17" customFormat="1" x14ac:dyDescent="0.35"/>
    <row r="77" spans="2:17" customFormat="1" ht="15" x14ac:dyDescent="0.35">
      <c r="B77" s="58" t="s">
        <v>407</v>
      </c>
      <c r="C77" s="58"/>
      <c r="D77" s="58"/>
      <c r="E77" s="58"/>
      <c r="F77" s="58"/>
    </row>
    <row r="78" spans="2:17" customFormat="1" ht="15" x14ac:dyDescent="0.35">
      <c r="B78" s="9" t="s">
        <v>2</v>
      </c>
      <c r="C78" s="241" t="s">
        <v>129</v>
      </c>
      <c r="D78" s="241"/>
      <c r="E78" s="241"/>
      <c r="F78" s="241" t="s">
        <v>127</v>
      </c>
      <c r="G78" s="241"/>
      <c r="H78" s="241"/>
      <c r="I78" s="241"/>
      <c r="J78" s="240" t="s">
        <v>130</v>
      </c>
      <c r="K78" s="241"/>
      <c r="L78" s="241"/>
      <c r="M78" s="241"/>
    </row>
    <row r="79" spans="2:17" customFormat="1" ht="15.5" x14ac:dyDescent="0.35">
      <c r="B79" s="4">
        <v>1</v>
      </c>
      <c r="C79" s="326">
        <v>2</v>
      </c>
      <c r="D79" s="326"/>
      <c r="E79" s="326"/>
      <c r="F79" s="326">
        <v>3</v>
      </c>
      <c r="G79" s="326"/>
      <c r="H79" s="326"/>
      <c r="I79" s="326"/>
      <c r="J79" s="326">
        <v>4</v>
      </c>
      <c r="K79" s="326"/>
      <c r="L79" s="326"/>
      <c r="M79" s="326"/>
    </row>
    <row r="80" spans="2:17" customFormat="1" ht="15.5" x14ac:dyDescent="0.35">
      <c r="B80" s="8"/>
      <c r="C80" s="362"/>
      <c r="D80" s="362"/>
      <c r="E80" s="362"/>
      <c r="F80" s="364"/>
      <c r="G80" s="364"/>
      <c r="H80" s="364"/>
      <c r="I80" s="364"/>
      <c r="J80" s="364"/>
      <c r="K80" s="364"/>
      <c r="L80" s="364"/>
      <c r="M80" s="364"/>
    </row>
    <row r="81" spans="1:17" customFormat="1" x14ac:dyDescent="0.35"/>
    <row r="82" spans="1:17" customFormat="1" ht="15" x14ac:dyDescent="0.35">
      <c r="B82" s="365" t="s">
        <v>312</v>
      </c>
      <c r="C82" s="365"/>
      <c r="D82" s="365"/>
    </row>
    <row r="83" spans="1:17" customFormat="1" ht="15" x14ac:dyDescent="0.35">
      <c r="B83" s="9" t="s">
        <v>2</v>
      </c>
      <c r="C83" s="240" t="s">
        <v>131</v>
      </c>
      <c r="D83" s="240"/>
      <c r="E83" s="240"/>
      <c r="F83" s="353" t="s">
        <v>132</v>
      </c>
      <c r="G83" s="354"/>
      <c r="H83" s="354"/>
      <c r="I83" s="354"/>
      <c r="J83" s="354"/>
      <c r="K83" s="354"/>
      <c r="L83" s="354"/>
      <c r="M83" s="355"/>
    </row>
    <row r="84" spans="1:17" customFormat="1" ht="15.5" x14ac:dyDescent="0.35">
      <c r="B84" s="4">
        <v>1</v>
      </c>
      <c r="C84" s="326">
        <v>2</v>
      </c>
      <c r="D84" s="326"/>
      <c r="E84" s="326"/>
      <c r="F84" s="356">
        <v>3</v>
      </c>
      <c r="G84" s="357"/>
      <c r="H84" s="357"/>
      <c r="I84" s="357"/>
      <c r="J84" s="357"/>
      <c r="K84" s="357"/>
      <c r="L84" s="357"/>
      <c r="M84" s="358"/>
    </row>
    <row r="85" spans="1:17" customFormat="1" ht="15.5" x14ac:dyDescent="0.35">
      <c r="B85" s="8" t="s">
        <v>14</v>
      </c>
      <c r="C85" s="362"/>
      <c r="D85" s="362"/>
      <c r="E85" s="362"/>
      <c r="F85" s="363"/>
      <c r="G85" s="360"/>
      <c r="H85" s="360"/>
      <c r="I85" s="360"/>
      <c r="J85" s="360"/>
      <c r="K85" s="360"/>
      <c r="L85" s="360"/>
      <c r="M85" s="361"/>
    </row>
    <row r="86" spans="1:17" customFormat="1" x14ac:dyDescent="0.35"/>
    <row r="87" spans="1:17" customFormat="1" ht="15" x14ac:dyDescent="0.35">
      <c r="B87" s="365" t="s">
        <v>313</v>
      </c>
      <c r="C87" s="365"/>
      <c r="D87" s="365"/>
      <c r="E87" s="365"/>
      <c r="F87" s="365"/>
      <c r="G87" s="365"/>
    </row>
    <row r="88" spans="1:17" customFormat="1" ht="15" x14ac:dyDescent="0.35">
      <c r="B88" s="9" t="s">
        <v>2</v>
      </c>
      <c r="C88" s="353" t="s">
        <v>133</v>
      </c>
      <c r="D88" s="354"/>
      <c r="E88" s="354"/>
      <c r="F88" s="354"/>
      <c r="G88" s="354"/>
      <c r="H88" s="354"/>
      <c r="I88" s="354"/>
      <c r="J88" s="354"/>
      <c r="K88" s="354"/>
      <c r="L88" s="354"/>
      <c r="M88" s="355"/>
    </row>
    <row r="89" spans="1:17" customFormat="1" ht="15.5" x14ac:dyDescent="0.35">
      <c r="B89" s="4">
        <v>1</v>
      </c>
      <c r="C89" s="356">
        <v>2</v>
      </c>
      <c r="D89" s="357"/>
      <c r="E89" s="357"/>
      <c r="F89" s="357"/>
      <c r="G89" s="357"/>
      <c r="H89" s="357"/>
      <c r="I89" s="357"/>
      <c r="J89" s="357"/>
      <c r="K89" s="357"/>
      <c r="L89" s="357"/>
      <c r="M89" s="358"/>
    </row>
    <row r="90" spans="1:17" customFormat="1" ht="15.5" x14ac:dyDescent="0.35">
      <c r="B90" s="8"/>
      <c r="C90" s="359"/>
      <c r="D90" s="360"/>
      <c r="E90" s="360"/>
      <c r="F90" s="360"/>
      <c r="G90" s="360"/>
      <c r="H90" s="360"/>
      <c r="I90" s="360"/>
      <c r="J90" s="360"/>
      <c r="K90" s="360"/>
      <c r="L90" s="360"/>
      <c r="M90" s="361"/>
    </row>
    <row r="93" spans="1:17" ht="52.9" customHeight="1" x14ac:dyDescent="0.35">
      <c r="A93" s="187">
        <v>160</v>
      </c>
      <c r="B93" s="544" t="s">
        <v>675</v>
      </c>
      <c r="C93" s="544"/>
      <c r="D93" s="544"/>
      <c r="E93" s="544"/>
      <c r="F93" s="544"/>
      <c r="G93" s="544"/>
      <c r="H93" s="544"/>
      <c r="I93" s="544"/>
      <c r="J93" s="544"/>
      <c r="K93" s="544"/>
      <c r="L93" s="544"/>
      <c r="M93" s="544"/>
      <c r="N93" s="544"/>
      <c r="O93" s="544"/>
      <c r="P93" s="544"/>
      <c r="Q93" s="544"/>
    </row>
  </sheetData>
  <mergeCells count="181">
    <mergeCell ref="B70:H70"/>
    <mergeCell ref="N70:Q70"/>
    <mergeCell ref="J74:M74"/>
    <mergeCell ref="C75:E75"/>
    <mergeCell ref="F75:I75"/>
    <mergeCell ref="J75:M75"/>
    <mergeCell ref="C89:M89"/>
    <mergeCell ref="C90:M90"/>
    <mergeCell ref="C84:E84"/>
    <mergeCell ref="F84:M84"/>
    <mergeCell ref="C85:E85"/>
    <mergeCell ref="F85:M85"/>
    <mergeCell ref="B87:G87"/>
    <mergeCell ref="C88:M88"/>
    <mergeCell ref="C80:E80"/>
    <mergeCell ref="F80:I80"/>
    <mergeCell ref="J80:M80"/>
    <mergeCell ref="B82:D82"/>
    <mergeCell ref="C83:E83"/>
    <mergeCell ref="F83:M83"/>
    <mergeCell ref="C78:E78"/>
    <mergeCell ref="B46:B53"/>
    <mergeCell ref="C46:C53"/>
    <mergeCell ref="D46:D53"/>
    <mergeCell ref="E46:E53"/>
    <mergeCell ref="F46:F53"/>
    <mergeCell ref="G46:G53"/>
    <mergeCell ref="P46:P53"/>
    <mergeCell ref="Q46:Q53"/>
    <mergeCell ref="N56:N57"/>
    <mergeCell ref="N48:N49"/>
    <mergeCell ref="H46:H53"/>
    <mergeCell ref="I46:I53"/>
    <mergeCell ref="J46:J53"/>
    <mergeCell ref="K46:K53"/>
    <mergeCell ref="L46:L53"/>
    <mergeCell ref="M46:M53"/>
    <mergeCell ref="N46:N47"/>
    <mergeCell ref="N52:N53"/>
    <mergeCell ref="N50:N51"/>
    <mergeCell ref="J54:J61"/>
    <mergeCell ref="K54:K61"/>
    <mergeCell ref="L54:L61"/>
    <mergeCell ref="M54:M61"/>
    <mergeCell ref="N54:N55"/>
    <mergeCell ref="I34:M34"/>
    <mergeCell ref="N34:O34"/>
    <mergeCell ref="P34:P36"/>
    <mergeCell ref="Q34:Q36"/>
    <mergeCell ref="I35:I36"/>
    <mergeCell ref="J35:L35"/>
    <mergeCell ref="M35:M36"/>
    <mergeCell ref="N35:N36"/>
    <mergeCell ref="O35:O36"/>
    <mergeCell ref="B31:E31"/>
    <mergeCell ref="F31:H31"/>
    <mergeCell ref="B33:H33"/>
    <mergeCell ref="B34:B36"/>
    <mergeCell ref="C34:C36"/>
    <mergeCell ref="D34:D36"/>
    <mergeCell ref="E34:E36"/>
    <mergeCell ref="F34:F36"/>
    <mergeCell ref="G34:G36"/>
    <mergeCell ref="H34:H36"/>
    <mergeCell ref="B28:E28"/>
    <mergeCell ref="F28:H28"/>
    <mergeCell ref="B29:E29"/>
    <mergeCell ref="F29:H29"/>
    <mergeCell ref="B30:E30"/>
    <mergeCell ref="F30:H30"/>
    <mergeCell ref="B25:E25"/>
    <mergeCell ref="F25:H25"/>
    <mergeCell ref="B26:E26"/>
    <mergeCell ref="F26:H26"/>
    <mergeCell ref="B27:E27"/>
    <mergeCell ref="F27:H27"/>
    <mergeCell ref="B22:E22"/>
    <mergeCell ref="F22:H22"/>
    <mergeCell ref="B23:E23"/>
    <mergeCell ref="F23:H23"/>
    <mergeCell ref="B24:E24"/>
    <mergeCell ref="F24:H24"/>
    <mergeCell ref="B19:E19"/>
    <mergeCell ref="F19:H19"/>
    <mergeCell ref="B20:E20"/>
    <mergeCell ref="F20:H20"/>
    <mergeCell ref="B21:E21"/>
    <mergeCell ref="F21:H21"/>
    <mergeCell ref="B15:G15"/>
    <mergeCell ref="B16:E16"/>
    <mergeCell ref="F16:H16"/>
    <mergeCell ref="B17:E17"/>
    <mergeCell ref="F17:H17"/>
    <mergeCell ref="B18:E18"/>
    <mergeCell ref="F18:H18"/>
    <mergeCell ref="K12:M12"/>
    <mergeCell ref="C8:D8"/>
    <mergeCell ref="E8:G8"/>
    <mergeCell ref="H8:J8"/>
    <mergeCell ref="K8:M8"/>
    <mergeCell ref="B11:B12"/>
    <mergeCell ref="C11:D12"/>
    <mergeCell ref="E11:G12"/>
    <mergeCell ref="H11:J11"/>
    <mergeCell ref="K11:M11"/>
    <mergeCell ref="H12:J12"/>
    <mergeCell ref="B9:B10"/>
    <mergeCell ref="C9:D10"/>
    <mergeCell ref="E9:G10"/>
    <mergeCell ref="H9:J9"/>
    <mergeCell ref="K9:M9"/>
    <mergeCell ref="H10:J10"/>
    <mergeCell ref="K10:M10"/>
    <mergeCell ref="B2:Q2"/>
    <mergeCell ref="B5:H5"/>
    <mergeCell ref="B6:B7"/>
    <mergeCell ref="C6:D7"/>
    <mergeCell ref="E6:G7"/>
    <mergeCell ref="H6:J7"/>
    <mergeCell ref="K6:N6"/>
    <mergeCell ref="K7:M7"/>
    <mergeCell ref="G3:H3"/>
    <mergeCell ref="B93:Q93"/>
    <mergeCell ref="B54:B61"/>
    <mergeCell ref="C54:C61"/>
    <mergeCell ref="D54:D61"/>
    <mergeCell ref="E54:E61"/>
    <mergeCell ref="F54:F61"/>
    <mergeCell ref="G54:G61"/>
    <mergeCell ref="H54:H61"/>
    <mergeCell ref="I54:I61"/>
    <mergeCell ref="N62:N63"/>
    <mergeCell ref="N64:N65"/>
    <mergeCell ref="N58:N59"/>
    <mergeCell ref="N66:N67"/>
    <mergeCell ref="N68:N69"/>
    <mergeCell ref="C73:E73"/>
    <mergeCell ref="F73:I73"/>
    <mergeCell ref="J73:M73"/>
    <mergeCell ref="F78:I78"/>
    <mergeCell ref="J78:M78"/>
    <mergeCell ref="C79:E79"/>
    <mergeCell ref="F79:I79"/>
    <mergeCell ref="J79:M79"/>
    <mergeCell ref="C74:E74"/>
    <mergeCell ref="F74:I74"/>
    <mergeCell ref="P54:P61"/>
    <mergeCell ref="Q54:Q61"/>
    <mergeCell ref="N60:N61"/>
    <mergeCell ref="B62:B69"/>
    <mergeCell ref="C62:C69"/>
    <mergeCell ref="D62:D69"/>
    <mergeCell ref="E62:E69"/>
    <mergeCell ref="F62:F69"/>
    <mergeCell ref="G62:G69"/>
    <mergeCell ref="H62:H69"/>
    <mergeCell ref="I62:I69"/>
    <mergeCell ref="J62:J69"/>
    <mergeCell ref="K62:K69"/>
    <mergeCell ref="L62:L69"/>
    <mergeCell ref="M62:M69"/>
    <mergeCell ref="P62:P69"/>
    <mergeCell ref="Q62:Q69"/>
    <mergeCell ref="B38:B45"/>
    <mergeCell ref="C38:C45"/>
    <mergeCell ref="D38:D45"/>
    <mergeCell ref="E38:E45"/>
    <mergeCell ref="F38:F45"/>
    <mergeCell ref="G38:G45"/>
    <mergeCell ref="H38:H45"/>
    <mergeCell ref="I38:I45"/>
    <mergeCell ref="J38:J45"/>
    <mergeCell ref="K38:K45"/>
    <mergeCell ref="L38:L45"/>
    <mergeCell ref="M38:M45"/>
    <mergeCell ref="N38:N39"/>
    <mergeCell ref="P38:P45"/>
    <mergeCell ref="Q38:Q45"/>
    <mergeCell ref="N40:N41"/>
    <mergeCell ref="N42:N43"/>
    <mergeCell ref="N44:N45"/>
  </mergeCells>
  <phoneticPr fontId="12" type="noConversion"/>
  <conditionalFormatting sqref="M46:M49">
    <cfRule type="cellIs" dxfId="36" priority="5" operator="lessThan">
      <formula>$I$36*0.15</formula>
    </cfRule>
  </conditionalFormatting>
  <conditionalFormatting sqref="M50:M57">
    <cfRule type="cellIs" dxfId="35" priority="4" operator="lessThan">
      <formula>$I$48*0.15</formula>
    </cfRule>
  </conditionalFormatting>
  <conditionalFormatting sqref="M58:M65">
    <cfRule type="cellIs" dxfId="34" priority="3" operator="lessThan">
      <formula>$I$56*0.15</formula>
    </cfRule>
  </conditionalFormatting>
  <conditionalFormatting sqref="M66:M70">
    <cfRule type="cellIs" dxfId="33" priority="2" operator="lessThan">
      <formula>$I$64*0.15</formula>
    </cfRule>
  </conditionalFormatting>
  <conditionalFormatting sqref="M71:M73">
    <cfRule type="cellIs" dxfId="32" priority="24" operator="lessThan">
      <formula>#REF!*0.15</formula>
    </cfRule>
  </conditionalFormatting>
  <conditionalFormatting sqref="M74:M81">
    <cfRule type="cellIs" dxfId="31" priority="7" operator="lessThan">
      <formula>$I$74*0.15</formula>
    </cfRule>
  </conditionalFormatting>
  <conditionalFormatting sqref="M82:M89">
    <cfRule type="cellIs" dxfId="30" priority="6" operator="lessThan">
      <formula>$I$82*0.15</formula>
    </cfRule>
  </conditionalFormatting>
  <printOptions horizontalCentered="1"/>
  <pageMargins left="0.31496062992125984" right="0.11811023622047245" top="0.74803149606299213" bottom="0.15748031496062992" header="0.31496062992125984" footer="0.11811023622047245"/>
  <pageSetup paperSize="9" scale="52" fitToHeight="0" orientation="landscape" horizontalDpi="300" verticalDpi="300" r:id="rId1"/>
  <headerFooter scaleWithDoc="0"/>
  <ignoredErrors>
    <ignoredError sqref="K12" numberStoredAsText="1"/>
  </ignoredErrors>
  <extLst>
    <ext xmlns:x14="http://schemas.microsoft.com/office/spreadsheetml/2009/9/main" uri="{CCE6A557-97BC-4b89-ADB6-D9C93CAAB3DF}">
      <x14:dataValidations xmlns:xm="http://schemas.microsoft.com/office/excel/2006/main" count="1">
        <x14:dataValidation type="list" allowBlank="1" showInputMessage="1" showErrorMessage="1" xr:uid="{099A4A6E-63EB-4FA8-A115-1A9063C3134A}">
          <x14:formula1>
            <xm:f>Rodikliai!$F$3:$F$6</xm:f>
          </x14:formula1>
          <xm:sqref>N38:N89</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448A7E-0E57-4310-B8DE-C26B54E55CEE}">
  <sheetPr>
    <pageSetUpPr fitToPage="1"/>
  </sheetPr>
  <dimension ref="A1:Q118"/>
  <sheetViews>
    <sheetView topLeftCell="A66" zoomScale="70" zoomScaleNormal="70" workbookViewId="0">
      <selection activeCell="D38" sqref="D38:D49"/>
    </sheetView>
  </sheetViews>
  <sheetFormatPr defaultColWidth="8.7265625" defaultRowHeight="14.5" x14ac:dyDescent="0.35"/>
  <cols>
    <col min="1" max="1" width="8.7265625" style="15"/>
    <col min="2" max="2" width="17.54296875" style="15" customWidth="1"/>
    <col min="3" max="3" width="12.7265625" style="15" customWidth="1"/>
    <col min="4" max="4" width="19.54296875" style="15" customWidth="1"/>
    <col min="5" max="5" width="18.453125" style="15" customWidth="1"/>
    <col min="6" max="6" width="11.453125" style="15" customWidth="1"/>
    <col min="7" max="7" width="19.26953125" style="15" customWidth="1"/>
    <col min="8" max="8" width="13.54296875" style="15" customWidth="1"/>
    <col min="9" max="9" width="16.54296875" style="15" customWidth="1"/>
    <col min="10" max="10" width="10.54296875" style="15" customWidth="1"/>
    <col min="11" max="12" width="14.54296875" style="15" customWidth="1"/>
    <col min="13" max="13" width="15.7265625" style="15" customWidth="1"/>
    <col min="14" max="14" width="44.54296875" style="15" customWidth="1"/>
    <col min="15" max="15" width="15.26953125" style="15" customWidth="1"/>
    <col min="16" max="17" width="14.453125" style="15" customWidth="1"/>
    <col min="18" max="16384" width="8.7265625" style="15"/>
  </cols>
  <sheetData>
    <row r="1" spans="2:17" ht="15.5" x14ac:dyDescent="0.35">
      <c r="B1" s="97"/>
      <c r="C1" s="97"/>
      <c r="D1" s="97"/>
      <c r="E1" s="97"/>
      <c r="F1" s="97"/>
      <c r="G1" s="97"/>
      <c r="H1" s="97"/>
      <c r="I1" s="97"/>
      <c r="J1" s="97"/>
      <c r="K1" s="97"/>
      <c r="L1" s="97"/>
      <c r="M1" s="97"/>
      <c r="N1" s="97"/>
      <c r="O1" s="97"/>
      <c r="P1" s="97"/>
      <c r="Q1" s="97"/>
    </row>
    <row r="2" spans="2:17" customFormat="1" ht="15.5" x14ac:dyDescent="0.35">
      <c r="B2" s="295" t="s">
        <v>408</v>
      </c>
      <c r="C2" s="295"/>
      <c r="D2" s="295"/>
      <c r="E2" s="295"/>
      <c r="F2" s="295"/>
      <c r="G2" s="295"/>
      <c r="H2" s="295"/>
      <c r="I2" s="295"/>
      <c r="J2" s="295"/>
      <c r="K2" s="295"/>
      <c r="L2" s="295"/>
      <c r="M2" s="295"/>
      <c r="N2" s="295"/>
      <c r="O2" s="295"/>
      <c r="P2" s="295"/>
      <c r="Q2" s="295"/>
    </row>
    <row r="3" spans="2:17" customFormat="1" ht="15.5" x14ac:dyDescent="0.35">
      <c r="B3" s="7"/>
      <c r="C3" s="7"/>
      <c r="D3" s="7"/>
      <c r="E3" s="7"/>
      <c r="F3" s="7"/>
      <c r="G3" s="310" t="s">
        <v>227</v>
      </c>
      <c r="H3" s="310"/>
      <c r="I3" s="7" t="s">
        <v>478</v>
      </c>
      <c r="J3" s="7"/>
      <c r="K3" s="7"/>
      <c r="L3" s="7"/>
      <c r="M3" s="7"/>
      <c r="N3" s="7"/>
      <c r="O3" s="7"/>
      <c r="P3" s="7"/>
      <c r="Q3" s="7"/>
    </row>
    <row r="4" spans="2:17" customFormat="1" ht="15.5" x14ac:dyDescent="0.35">
      <c r="B4" s="6"/>
      <c r="C4" s="6"/>
      <c r="D4" s="6"/>
      <c r="E4" s="6"/>
      <c r="F4" s="6"/>
      <c r="G4" s="6"/>
      <c r="H4" s="6"/>
      <c r="I4" s="6"/>
      <c r="J4" s="6"/>
      <c r="K4" s="6"/>
      <c r="L4" s="6"/>
      <c r="M4" s="6"/>
      <c r="N4" s="6"/>
      <c r="O4" s="6"/>
      <c r="P4" s="6"/>
      <c r="Q4" s="6"/>
    </row>
    <row r="5" spans="2:17" customFormat="1" ht="15.5" x14ac:dyDescent="0.35">
      <c r="B5" s="178" t="s">
        <v>409</v>
      </c>
      <c r="C5" s="178"/>
      <c r="D5" s="178"/>
      <c r="E5" s="178"/>
      <c r="F5" s="178"/>
      <c r="G5" s="178"/>
      <c r="H5" s="178"/>
      <c r="I5" s="7"/>
      <c r="J5" s="7"/>
      <c r="K5" s="7"/>
      <c r="L5" s="7"/>
      <c r="M5" s="7"/>
      <c r="N5" s="7"/>
      <c r="O5" s="7"/>
      <c r="P5" s="7"/>
      <c r="Q5" s="7"/>
    </row>
    <row r="6" spans="2:17" customFormat="1" ht="21.65" customHeight="1" x14ac:dyDescent="0.35">
      <c r="B6" s="241" t="s">
        <v>2</v>
      </c>
      <c r="C6" s="241" t="s">
        <v>71</v>
      </c>
      <c r="D6" s="241"/>
      <c r="E6" s="240" t="s">
        <v>72</v>
      </c>
      <c r="F6" s="240"/>
      <c r="G6" s="240"/>
      <c r="H6" s="240" t="s">
        <v>73</v>
      </c>
      <c r="I6" s="240"/>
      <c r="J6" s="240"/>
      <c r="K6" s="241" t="s">
        <v>74</v>
      </c>
      <c r="L6" s="241"/>
      <c r="M6" s="241"/>
      <c r="N6" s="241"/>
    </row>
    <row r="7" spans="2:17" customFormat="1" ht="34.4" customHeight="1" x14ac:dyDescent="0.35">
      <c r="B7" s="241"/>
      <c r="C7" s="241"/>
      <c r="D7" s="241"/>
      <c r="E7" s="240"/>
      <c r="F7" s="240"/>
      <c r="G7" s="240"/>
      <c r="H7" s="240"/>
      <c r="I7" s="240"/>
      <c r="J7" s="240"/>
      <c r="K7" s="240" t="s">
        <v>75</v>
      </c>
      <c r="L7" s="240"/>
      <c r="M7" s="240"/>
      <c r="N7" s="3" t="s">
        <v>76</v>
      </c>
      <c r="O7" s="1"/>
      <c r="P7" s="1"/>
      <c r="Q7" s="1"/>
    </row>
    <row r="8" spans="2:17" customFormat="1" ht="15.5" x14ac:dyDescent="0.35">
      <c r="B8" s="4">
        <v>1</v>
      </c>
      <c r="C8" s="326">
        <v>2</v>
      </c>
      <c r="D8" s="326"/>
      <c r="E8" s="326">
        <v>3</v>
      </c>
      <c r="F8" s="326"/>
      <c r="G8" s="326"/>
      <c r="H8" s="326">
        <v>4</v>
      </c>
      <c r="I8" s="326"/>
      <c r="J8" s="326"/>
      <c r="K8" s="326">
        <v>5</v>
      </c>
      <c r="L8" s="326"/>
      <c r="M8" s="326"/>
      <c r="N8" s="4">
        <v>6</v>
      </c>
    </row>
    <row r="9" spans="2:17" customFormat="1" ht="15.5" x14ac:dyDescent="0.35">
      <c r="B9" s="332" t="s">
        <v>14</v>
      </c>
      <c r="C9" s="316" t="s">
        <v>410</v>
      </c>
      <c r="D9" s="317"/>
      <c r="E9" s="320" t="s">
        <v>139</v>
      </c>
      <c r="F9" s="321"/>
      <c r="G9" s="322"/>
      <c r="H9" s="569">
        <v>0</v>
      </c>
      <c r="I9" s="539"/>
      <c r="J9" s="539"/>
      <c r="K9" s="569">
        <v>0</v>
      </c>
      <c r="L9" s="539"/>
      <c r="M9" s="539"/>
      <c r="N9" s="16">
        <f>O40</f>
        <v>872</v>
      </c>
    </row>
    <row r="10" spans="2:17" customFormat="1" ht="15.5" x14ac:dyDescent="0.35">
      <c r="B10" s="333"/>
      <c r="C10" s="318"/>
      <c r="D10" s="319"/>
      <c r="E10" s="323"/>
      <c r="F10" s="324"/>
      <c r="G10" s="325"/>
      <c r="H10" s="313" t="s">
        <v>21</v>
      </c>
      <c r="I10" s="314"/>
      <c r="J10" s="315"/>
      <c r="K10" s="313" t="s">
        <v>25</v>
      </c>
      <c r="L10" s="314"/>
      <c r="M10" s="315"/>
      <c r="N10" s="189" t="str">
        <f>O41</f>
        <v>(2029)</v>
      </c>
    </row>
    <row r="11" spans="2:17" customFormat="1" ht="15.65" customHeight="1" x14ac:dyDescent="0.35">
      <c r="B11" s="332" t="s">
        <v>58</v>
      </c>
      <c r="C11" s="316" t="s">
        <v>411</v>
      </c>
      <c r="D11" s="317"/>
      <c r="E11" s="320" t="s">
        <v>39</v>
      </c>
      <c r="F11" s="321"/>
      <c r="G11" s="322"/>
      <c r="H11" s="569">
        <v>0</v>
      </c>
      <c r="I11" s="539"/>
      <c r="J11" s="539"/>
      <c r="K11" s="569">
        <v>0</v>
      </c>
      <c r="L11" s="539"/>
      <c r="M11" s="539"/>
      <c r="N11" s="16">
        <f>O38</f>
        <v>3050</v>
      </c>
    </row>
    <row r="12" spans="2:17" customFormat="1" ht="19.399999999999999" customHeight="1" x14ac:dyDescent="0.35">
      <c r="B12" s="333"/>
      <c r="C12" s="318"/>
      <c r="D12" s="319"/>
      <c r="E12" s="323"/>
      <c r="F12" s="324"/>
      <c r="G12" s="325"/>
      <c r="H12" s="313" t="s">
        <v>21</v>
      </c>
      <c r="I12" s="314"/>
      <c r="J12" s="315"/>
      <c r="K12" s="313" t="s">
        <v>25</v>
      </c>
      <c r="L12" s="314"/>
      <c r="M12" s="315"/>
      <c r="N12" s="174" t="str">
        <f>O39</f>
        <v>(2029)</v>
      </c>
    </row>
    <row r="15" spans="2:17" s="86" customFormat="1" ht="15.5" x14ac:dyDescent="0.35">
      <c r="B15" s="137" t="s">
        <v>412</v>
      </c>
      <c r="C15" s="137"/>
      <c r="D15" s="137"/>
      <c r="E15" s="137"/>
      <c r="F15" s="137"/>
      <c r="G15" s="137"/>
    </row>
    <row r="16" spans="2:17" s="86" customFormat="1" ht="15.5" x14ac:dyDescent="0.35">
      <c r="B16" s="456" t="s">
        <v>86</v>
      </c>
      <c r="C16" s="456"/>
      <c r="D16" s="456"/>
      <c r="E16" s="456"/>
      <c r="F16" s="456" t="s">
        <v>87</v>
      </c>
      <c r="G16" s="456"/>
      <c r="H16" s="456"/>
    </row>
    <row r="17" spans="2:8" s="86" customFormat="1" ht="15.5" x14ac:dyDescent="0.35">
      <c r="B17" s="437">
        <v>1</v>
      </c>
      <c r="C17" s="437"/>
      <c r="D17" s="437"/>
      <c r="E17" s="437"/>
      <c r="F17" s="437">
        <v>2</v>
      </c>
      <c r="G17" s="437"/>
      <c r="H17" s="437"/>
    </row>
    <row r="18" spans="2:8" s="86" customFormat="1" ht="15.5" x14ac:dyDescent="0.35">
      <c r="B18" s="432" t="s">
        <v>88</v>
      </c>
      <c r="C18" s="432"/>
      <c r="D18" s="432"/>
      <c r="E18" s="432"/>
      <c r="F18" s="392">
        <f>F19+F21+F23+F25</f>
        <v>8889419.9000000004</v>
      </c>
      <c r="G18" s="392"/>
      <c r="H18" s="392"/>
    </row>
    <row r="19" spans="2:8" s="86" customFormat="1" ht="15.5" x14ac:dyDescent="0.35">
      <c r="B19" s="432" t="s">
        <v>89</v>
      </c>
      <c r="C19" s="432"/>
      <c r="D19" s="432"/>
      <c r="E19" s="432"/>
      <c r="F19" s="391">
        <f>F20</f>
        <v>0</v>
      </c>
      <c r="G19" s="391"/>
      <c r="H19" s="391"/>
    </row>
    <row r="20" spans="2:8" s="86" customFormat="1" ht="15.5" x14ac:dyDescent="0.35">
      <c r="B20" s="574" t="s">
        <v>90</v>
      </c>
      <c r="C20" s="575"/>
      <c r="D20" s="575"/>
      <c r="E20" s="576"/>
      <c r="F20" s="577">
        <f>J90</f>
        <v>0</v>
      </c>
      <c r="G20" s="578"/>
      <c r="H20" s="579"/>
    </row>
    <row r="21" spans="2:8" s="86" customFormat="1" ht="31.4" customHeight="1" x14ac:dyDescent="0.35">
      <c r="B21" s="432" t="s">
        <v>91</v>
      </c>
      <c r="C21" s="432"/>
      <c r="D21" s="432"/>
      <c r="E21" s="432"/>
      <c r="F21" s="391">
        <f>F22</f>
        <v>0</v>
      </c>
      <c r="G21" s="391"/>
      <c r="H21" s="391"/>
    </row>
    <row r="22" spans="2:8" s="86" customFormat="1" ht="15.5" x14ac:dyDescent="0.35">
      <c r="B22" s="283" t="s">
        <v>92</v>
      </c>
      <c r="C22" s="283"/>
      <c r="D22" s="283"/>
      <c r="E22" s="283"/>
      <c r="F22" s="391">
        <f>K90</f>
        <v>0</v>
      </c>
      <c r="G22" s="391"/>
      <c r="H22" s="391"/>
    </row>
    <row r="23" spans="2:8" s="86" customFormat="1" ht="15.5" x14ac:dyDescent="0.35">
      <c r="B23" s="432" t="s">
        <v>93</v>
      </c>
      <c r="C23" s="432"/>
      <c r="D23" s="432"/>
      <c r="E23" s="432"/>
      <c r="F23" s="392">
        <f>F24</f>
        <v>8889419.9000000004</v>
      </c>
      <c r="G23" s="392"/>
      <c r="H23" s="392"/>
    </row>
    <row r="24" spans="2:8" s="86" customFormat="1" ht="15.5" x14ac:dyDescent="0.35">
      <c r="B24" s="283" t="s">
        <v>94</v>
      </c>
      <c r="C24" s="283"/>
      <c r="D24" s="283"/>
      <c r="E24" s="283"/>
      <c r="F24" s="391">
        <f>L90</f>
        <v>8889419.9000000004</v>
      </c>
      <c r="G24" s="391"/>
      <c r="H24" s="391"/>
    </row>
    <row r="25" spans="2:8" s="86" customFormat="1" ht="15.5" x14ac:dyDescent="0.35">
      <c r="B25" s="432" t="s">
        <v>95</v>
      </c>
      <c r="C25" s="432"/>
      <c r="D25" s="432"/>
      <c r="E25" s="432"/>
      <c r="F25" s="391">
        <f>F26</f>
        <v>0</v>
      </c>
      <c r="G25" s="391"/>
      <c r="H25" s="391"/>
    </row>
    <row r="26" spans="2:8" s="86" customFormat="1" ht="15.5" x14ac:dyDescent="0.35">
      <c r="B26" s="283" t="s">
        <v>96</v>
      </c>
      <c r="C26" s="283"/>
      <c r="D26" s="283"/>
      <c r="E26" s="283"/>
      <c r="F26" s="391">
        <v>0</v>
      </c>
      <c r="G26" s="391"/>
      <c r="H26" s="391"/>
    </row>
    <row r="27" spans="2:8" s="86" customFormat="1" ht="15.5" x14ac:dyDescent="0.35">
      <c r="B27" s="432" t="s">
        <v>97</v>
      </c>
      <c r="C27" s="432"/>
      <c r="D27" s="432"/>
      <c r="E27" s="432"/>
      <c r="F27" s="392">
        <f>SUM(F28:H30)</f>
        <v>15808051.059999999</v>
      </c>
      <c r="G27" s="392"/>
      <c r="H27" s="392"/>
    </row>
    <row r="28" spans="2:8" s="86" customFormat="1" ht="15.5" x14ac:dyDescent="0.35">
      <c r="B28" s="283" t="s">
        <v>679</v>
      </c>
      <c r="C28" s="283"/>
      <c r="D28" s="283"/>
      <c r="E28" s="283"/>
      <c r="F28" s="391">
        <f>M50+M60+M70</f>
        <v>6469623.5300000003</v>
      </c>
      <c r="G28" s="391"/>
      <c r="H28" s="391"/>
    </row>
    <row r="29" spans="2:8" s="86" customFormat="1" ht="15.5" x14ac:dyDescent="0.35">
      <c r="B29" s="283" t="s">
        <v>680</v>
      </c>
      <c r="C29" s="283"/>
      <c r="D29" s="283"/>
      <c r="E29" s="283"/>
      <c r="F29" s="391">
        <f>M80</f>
        <v>9338427.5299999993</v>
      </c>
      <c r="G29" s="391"/>
      <c r="H29" s="391"/>
    </row>
    <row r="30" spans="2:8" s="86" customFormat="1" ht="15.5" x14ac:dyDescent="0.35">
      <c r="B30" s="283" t="s">
        <v>100</v>
      </c>
      <c r="C30" s="283"/>
      <c r="D30" s="283"/>
      <c r="E30" s="283"/>
      <c r="F30" s="391">
        <v>0</v>
      </c>
      <c r="G30" s="391"/>
      <c r="H30" s="391"/>
    </row>
    <row r="31" spans="2:8" s="86" customFormat="1" ht="15.5" x14ac:dyDescent="0.35">
      <c r="B31" s="432" t="s">
        <v>101</v>
      </c>
      <c r="C31" s="432"/>
      <c r="D31" s="432"/>
      <c r="E31" s="432"/>
      <c r="F31" s="392">
        <f>I90</f>
        <v>24697470.960000001</v>
      </c>
      <c r="G31" s="392"/>
      <c r="H31" s="392"/>
    </row>
    <row r="33" spans="2:17" s="86" customFormat="1" ht="15.5" x14ac:dyDescent="0.35">
      <c r="B33" s="192" t="s">
        <v>676</v>
      </c>
      <c r="C33" s="137"/>
      <c r="D33" s="137"/>
      <c r="E33" s="137"/>
      <c r="F33" s="137"/>
      <c r="G33" s="137"/>
      <c r="H33" s="137"/>
    </row>
    <row r="34" spans="2:17" s="86" customFormat="1" ht="16.399999999999999" customHeight="1" x14ac:dyDescent="0.35">
      <c r="B34" s="515" t="s">
        <v>102</v>
      </c>
      <c r="C34" s="412" t="s">
        <v>103</v>
      </c>
      <c r="D34" s="412" t="s">
        <v>104</v>
      </c>
      <c r="E34" s="412" t="s">
        <v>105</v>
      </c>
      <c r="F34" s="412" t="s">
        <v>106</v>
      </c>
      <c r="G34" s="412" t="s">
        <v>107</v>
      </c>
      <c r="H34" s="412" t="s">
        <v>108</v>
      </c>
      <c r="I34" s="412" t="s">
        <v>109</v>
      </c>
      <c r="J34" s="412"/>
      <c r="K34" s="412"/>
      <c r="L34" s="412"/>
      <c r="M34" s="412"/>
      <c r="N34" s="412" t="s">
        <v>5</v>
      </c>
      <c r="O34" s="412"/>
      <c r="P34" s="412" t="s">
        <v>110</v>
      </c>
      <c r="Q34" s="412" t="s">
        <v>111</v>
      </c>
    </row>
    <row r="35" spans="2:17" s="86" customFormat="1" ht="47.15" customHeight="1" x14ac:dyDescent="0.35">
      <c r="B35" s="516"/>
      <c r="C35" s="412"/>
      <c r="D35" s="412"/>
      <c r="E35" s="412"/>
      <c r="F35" s="412"/>
      <c r="G35" s="412"/>
      <c r="H35" s="412"/>
      <c r="I35" s="412" t="s">
        <v>55</v>
      </c>
      <c r="J35" s="412" t="s">
        <v>112</v>
      </c>
      <c r="K35" s="412"/>
      <c r="L35" s="412"/>
      <c r="M35" s="412" t="s">
        <v>113</v>
      </c>
      <c r="N35" s="412" t="s">
        <v>114</v>
      </c>
      <c r="O35" s="412" t="s">
        <v>115</v>
      </c>
      <c r="P35" s="412"/>
      <c r="Q35" s="412"/>
    </row>
    <row r="36" spans="2:17" s="86" customFormat="1" ht="96" customHeight="1" x14ac:dyDescent="0.35">
      <c r="B36" s="517"/>
      <c r="C36" s="412"/>
      <c r="D36" s="412"/>
      <c r="E36" s="412"/>
      <c r="F36" s="412"/>
      <c r="G36" s="412"/>
      <c r="H36" s="412"/>
      <c r="I36" s="412"/>
      <c r="J36" s="124" t="s">
        <v>116</v>
      </c>
      <c r="K36" s="124" t="s">
        <v>117</v>
      </c>
      <c r="L36" s="124" t="s">
        <v>118</v>
      </c>
      <c r="M36" s="412"/>
      <c r="N36" s="412"/>
      <c r="O36" s="412"/>
      <c r="P36" s="412"/>
      <c r="Q36" s="412"/>
    </row>
    <row r="37" spans="2:17" s="86" customFormat="1" ht="15.5" x14ac:dyDescent="0.35">
      <c r="B37" s="125">
        <v>1</v>
      </c>
      <c r="C37" s="125">
        <v>2</v>
      </c>
      <c r="D37" s="125">
        <v>3</v>
      </c>
      <c r="E37" s="125">
        <v>4</v>
      </c>
      <c r="F37" s="125">
        <v>5</v>
      </c>
      <c r="G37" s="125">
        <v>6</v>
      </c>
      <c r="H37" s="125">
        <v>7</v>
      </c>
      <c r="I37" s="125">
        <v>8</v>
      </c>
      <c r="J37" s="125">
        <v>9</v>
      </c>
      <c r="K37" s="125">
        <v>10</v>
      </c>
      <c r="L37" s="125">
        <v>11</v>
      </c>
      <c r="M37" s="125">
        <v>12</v>
      </c>
      <c r="N37" s="125">
        <v>13</v>
      </c>
      <c r="O37" s="125">
        <v>14</v>
      </c>
      <c r="P37" s="125">
        <v>15</v>
      </c>
      <c r="Q37" s="125">
        <v>16</v>
      </c>
    </row>
    <row r="38" spans="2:17" ht="23.65" customHeight="1" x14ac:dyDescent="0.35">
      <c r="B38" s="415" t="s">
        <v>419</v>
      </c>
      <c r="C38" s="430" t="s">
        <v>119</v>
      </c>
      <c r="D38" s="415" t="s">
        <v>420</v>
      </c>
      <c r="E38" s="430" t="s">
        <v>677</v>
      </c>
      <c r="F38" s="430" t="s">
        <v>120</v>
      </c>
      <c r="G38" s="430" t="s">
        <v>247</v>
      </c>
      <c r="H38" s="430" t="s">
        <v>121</v>
      </c>
      <c r="I38" s="459">
        <f>SUM(I50:I89)</f>
        <v>24697470.960000001</v>
      </c>
      <c r="J38" s="459">
        <f t="shared" ref="J38:M38" si="0">SUM(J50:J89)</f>
        <v>0</v>
      </c>
      <c r="K38" s="459">
        <f t="shared" si="0"/>
        <v>0</v>
      </c>
      <c r="L38" s="459">
        <f t="shared" si="0"/>
        <v>8889419.9000000004</v>
      </c>
      <c r="M38" s="459">
        <f t="shared" si="0"/>
        <v>15808051.059999999</v>
      </c>
      <c r="N38" s="334" t="s">
        <v>414</v>
      </c>
      <c r="O38" s="60">
        <f>O50+O60+O70+O80</f>
        <v>3050</v>
      </c>
      <c r="P38" s="582" t="s">
        <v>326</v>
      </c>
      <c r="Q38" s="395" t="s">
        <v>327</v>
      </c>
    </row>
    <row r="39" spans="2:17" ht="23.65" customHeight="1" x14ac:dyDescent="0.35">
      <c r="B39" s="415"/>
      <c r="C39" s="430"/>
      <c r="D39" s="415"/>
      <c r="E39" s="430"/>
      <c r="F39" s="430"/>
      <c r="G39" s="430"/>
      <c r="H39" s="430"/>
      <c r="I39" s="459"/>
      <c r="J39" s="459"/>
      <c r="K39" s="459"/>
      <c r="L39" s="459"/>
      <c r="M39" s="459"/>
      <c r="N39" s="335"/>
      <c r="O39" s="52" t="s">
        <v>26</v>
      </c>
      <c r="P39" s="582"/>
      <c r="Q39" s="395"/>
    </row>
    <row r="40" spans="2:17" ht="23.65" customHeight="1" x14ac:dyDescent="0.35">
      <c r="B40" s="415"/>
      <c r="C40" s="430"/>
      <c r="D40" s="415"/>
      <c r="E40" s="430"/>
      <c r="F40" s="430"/>
      <c r="G40" s="430"/>
      <c r="H40" s="430"/>
      <c r="I40" s="459"/>
      <c r="J40" s="459"/>
      <c r="K40" s="459"/>
      <c r="L40" s="459"/>
      <c r="M40" s="459"/>
      <c r="N40" s="334" t="s">
        <v>415</v>
      </c>
      <c r="O40" s="60">
        <f>O52+O62+O72+O82</f>
        <v>872</v>
      </c>
      <c r="P40" s="582"/>
      <c r="Q40" s="395"/>
    </row>
    <row r="41" spans="2:17" ht="23.65" customHeight="1" x14ac:dyDescent="0.35">
      <c r="B41" s="415"/>
      <c r="C41" s="430"/>
      <c r="D41" s="415"/>
      <c r="E41" s="430"/>
      <c r="F41" s="430"/>
      <c r="G41" s="430"/>
      <c r="H41" s="430"/>
      <c r="I41" s="459"/>
      <c r="J41" s="459"/>
      <c r="K41" s="459"/>
      <c r="L41" s="459"/>
      <c r="M41" s="459"/>
      <c r="N41" s="335"/>
      <c r="O41" s="190" t="s">
        <v>26</v>
      </c>
      <c r="P41" s="582"/>
      <c r="Q41" s="395"/>
    </row>
    <row r="42" spans="2:17" ht="23.65" customHeight="1" x14ac:dyDescent="0.35">
      <c r="B42" s="415"/>
      <c r="C42" s="430"/>
      <c r="D42" s="415"/>
      <c r="E42" s="430"/>
      <c r="F42" s="430"/>
      <c r="G42" s="430"/>
      <c r="H42" s="430"/>
      <c r="I42" s="459"/>
      <c r="J42" s="459"/>
      <c r="K42" s="459"/>
      <c r="L42" s="459"/>
      <c r="M42" s="459"/>
      <c r="N42" s="334" t="s">
        <v>416</v>
      </c>
      <c r="O42" s="191">
        <f>O54+O64+O74+O84</f>
        <v>55.43</v>
      </c>
      <c r="P42" s="582"/>
      <c r="Q42" s="395"/>
    </row>
    <row r="43" spans="2:17" ht="23.65" customHeight="1" x14ac:dyDescent="0.35">
      <c r="B43" s="415"/>
      <c r="C43" s="430"/>
      <c r="D43" s="415"/>
      <c r="E43" s="430"/>
      <c r="F43" s="430"/>
      <c r="G43" s="430"/>
      <c r="H43" s="430"/>
      <c r="I43" s="459"/>
      <c r="J43" s="459"/>
      <c r="K43" s="459"/>
      <c r="L43" s="459"/>
      <c r="M43" s="459"/>
      <c r="N43" s="335"/>
      <c r="O43" s="52" t="s">
        <v>26</v>
      </c>
      <c r="P43" s="582"/>
      <c r="Q43" s="395"/>
    </row>
    <row r="44" spans="2:17" ht="23.65" customHeight="1" x14ac:dyDescent="0.35">
      <c r="B44" s="415"/>
      <c r="C44" s="430"/>
      <c r="D44" s="415"/>
      <c r="E44" s="430"/>
      <c r="F44" s="430"/>
      <c r="G44" s="430"/>
      <c r="H44" s="430"/>
      <c r="I44" s="459"/>
      <c r="J44" s="459"/>
      <c r="K44" s="459"/>
      <c r="L44" s="459"/>
      <c r="M44" s="459"/>
      <c r="N44" s="334" t="s">
        <v>678</v>
      </c>
      <c r="O44" s="60">
        <f>O56+O66+O76+O86</f>
        <v>2803</v>
      </c>
      <c r="P44" s="582"/>
      <c r="Q44" s="395"/>
    </row>
    <row r="45" spans="2:17" ht="23.65" customHeight="1" x14ac:dyDescent="0.35">
      <c r="B45" s="415"/>
      <c r="C45" s="430"/>
      <c r="D45" s="415"/>
      <c r="E45" s="430"/>
      <c r="F45" s="430"/>
      <c r="G45" s="430"/>
      <c r="H45" s="430"/>
      <c r="I45" s="459"/>
      <c r="J45" s="459"/>
      <c r="K45" s="459"/>
      <c r="L45" s="459"/>
      <c r="M45" s="459"/>
      <c r="N45" s="335"/>
      <c r="O45" s="52" t="s">
        <v>26</v>
      </c>
      <c r="P45" s="582"/>
      <c r="Q45" s="395"/>
    </row>
    <row r="46" spans="2:17" ht="23.65" customHeight="1" x14ac:dyDescent="0.35">
      <c r="B46" s="415"/>
      <c r="C46" s="430"/>
      <c r="D46" s="415"/>
      <c r="E46" s="430"/>
      <c r="F46" s="430"/>
      <c r="G46" s="430"/>
      <c r="H46" s="430"/>
      <c r="I46" s="459"/>
      <c r="J46" s="459"/>
      <c r="K46" s="459"/>
      <c r="L46" s="459"/>
      <c r="M46" s="459"/>
      <c r="N46" s="334" t="s">
        <v>417</v>
      </c>
      <c r="O46" s="191">
        <f>O58+O88</f>
        <v>4.01</v>
      </c>
      <c r="P46" s="582"/>
      <c r="Q46" s="395"/>
    </row>
    <row r="47" spans="2:17" ht="23.65" customHeight="1" x14ac:dyDescent="0.35">
      <c r="B47" s="415"/>
      <c r="C47" s="430"/>
      <c r="D47" s="415"/>
      <c r="E47" s="430"/>
      <c r="F47" s="430"/>
      <c r="G47" s="430"/>
      <c r="H47" s="430"/>
      <c r="I47" s="459"/>
      <c r="J47" s="459"/>
      <c r="K47" s="459"/>
      <c r="L47" s="459"/>
      <c r="M47" s="459"/>
      <c r="N47" s="335"/>
      <c r="O47" s="67" t="s">
        <v>124</v>
      </c>
      <c r="P47" s="582"/>
      <c r="Q47" s="395"/>
    </row>
    <row r="48" spans="2:17" ht="23.65" customHeight="1" x14ac:dyDescent="0.35">
      <c r="B48" s="415"/>
      <c r="C48" s="430"/>
      <c r="D48" s="415"/>
      <c r="E48" s="430"/>
      <c r="F48" s="430"/>
      <c r="G48" s="430"/>
      <c r="H48" s="430"/>
      <c r="I48" s="459"/>
      <c r="J48" s="459"/>
      <c r="K48" s="459"/>
      <c r="L48" s="459"/>
      <c r="M48" s="459"/>
      <c r="N48" s="580" t="s">
        <v>418</v>
      </c>
      <c r="O48" s="60">
        <f>O68+O78</f>
        <v>257</v>
      </c>
      <c r="P48" s="583"/>
      <c r="Q48" s="395"/>
    </row>
    <row r="49" spans="2:17" ht="23.65" customHeight="1" x14ac:dyDescent="0.35">
      <c r="B49" s="415"/>
      <c r="C49" s="430"/>
      <c r="D49" s="415"/>
      <c r="E49" s="430"/>
      <c r="F49" s="430"/>
      <c r="G49" s="430"/>
      <c r="H49" s="430"/>
      <c r="I49" s="459"/>
      <c r="J49" s="459"/>
      <c r="K49" s="459"/>
      <c r="L49" s="459"/>
      <c r="M49" s="459"/>
      <c r="N49" s="581"/>
      <c r="O49" s="52" t="s">
        <v>26</v>
      </c>
      <c r="P49" s="583"/>
      <c r="Q49" s="395"/>
    </row>
    <row r="50" spans="2:17" s="101" customFormat="1" ht="29.65" customHeight="1" x14ac:dyDescent="0.35">
      <c r="B50" s="267" t="s">
        <v>421</v>
      </c>
      <c r="C50" s="458"/>
      <c r="D50" s="267" t="s">
        <v>422</v>
      </c>
      <c r="E50" s="458" t="s">
        <v>254</v>
      </c>
      <c r="F50" s="458"/>
      <c r="G50" s="458" t="s">
        <v>247</v>
      </c>
      <c r="H50" s="458"/>
      <c r="I50" s="457">
        <f>SUM(J50:M59)</f>
        <v>1343057.6</v>
      </c>
      <c r="J50" s="573">
        <v>0</v>
      </c>
      <c r="K50" s="457">
        <v>0</v>
      </c>
      <c r="L50" s="457">
        <v>549524</v>
      </c>
      <c r="M50" s="457">
        <v>793533.6</v>
      </c>
      <c r="N50" s="245" t="s">
        <v>414</v>
      </c>
      <c r="O50" s="29">
        <v>253</v>
      </c>
      <c r="P50" s="411" t="s">
        <v>383</v>
      </c>
      <c r="Q50" s="396" t="s">
        <v>405</v>
      </c>
    </row>
    <row r="51" spans="2:17" s="101" customFormat="1" ht="29.65" customHeight="1" x14ac:dyDescent="0.35">
      <c r="B51" s="267"/>
      <c r="C51" s="458"/>
      <c r="D51" s="267"/>
      <c r="E51" s="458"/>
      <c r="F51" s="458"/>
      <c r="G51" s="458"/>
      <c r="H51" s="458"/>
      <c r="I51" s="457"/>
      <c r="J51" s="573"/>
      <c r="K51" s="457"/>
      <c r="L51" s="457"/>
      <c r="M51" s="457"/>
      <c r="N51" s="247"/>
      <c r="O51" s="12" t="s">
        <v>123</v>
      </c>
      <c r="P51" s="411"/>
      <c r="Q51" s="396"/>
    </row>
    <row r="52" spans="2:17" s="101" customFormat="1" ht="29.65" customHeight="1" x14ac:dyDescent="0.35">
      <c r="B52" s="267"/>
      <c r="C52" s="458"/>
      <c r="D52" s="267"/>
      <c r="E52" s="458"/>
      <c r="F52" s="458"/>
      <c r="G52" s="458"/>
      <c r="H52" s="458"/>
      <c r="I52" s="457"/>
      <c r="J52" s="573"/>
      <c r="K52" s="457"/>
      <c r="L52" s="457"/>
      <c r="M52" s="457"/>
      <c r="N52" s="245" t="s">
        <v>415</v>
      </c>
      <c r="O52" s="29">
        <v>23</v>
      </c>
      <c r="P52" s="411"/>
      <c r="Q52" s="396"/>
    </row>
    <row r="53" spans="2:17" s="101" customFormat="1" ht="29.65" customHeight="1" x14ac:dyDescent="0.35">
      <c r="B53" s="267"/>
      <c r="C53" s="458"/>
      <c r="D53" s="267"/>
      <c r="E53" s="458"/>
      <c r="F53" s="458"/>
      <c r="G53" s="458"/>
      <c r="H53" s="458"/>
      <c r="I53" s="457"/>
      <c r="J53" s="573"/>
      <c r="K53" s="457"/>
      <c r="L53" s="457"/>
      <c r="M53" s="457"/>
      <c r="N53" s="247"/>
      <c r="O53" s="12" t="s">
        <v>123</v>
      </c>
      <c r="P53" s="411"/>
      <c r="Q53" s="396"/>
    </row>
    <row r="54" spans="2:17" s="101" customFormat="1" ht="29.65" customHeight="1" x14ac:dyDescent="0.35">
      <c r="B54" s="267"/>
      <c r="C54" s="458"/>
      <c r="D54" s="267"/>
      <c r="E54" s="458"/>
      <c r="F54" s="458"/>
      <c r="G54" s="458"/>
      <c r="H54" s="458"/>
      <c r="I54" s="457"/>
      <c r="J54" s="573"/>
      <c r="K54" s="457"/>
      <c r="L54" s="457"/>
      <c r="M54" s="457"/>
      <c r="N54" s="245" t="s">
        <v>416</v>
      </c>
      <c r="O54" s="66">
        <v>1.96</v>
      </c>
      <c r="P54" s="411"/>
      <c r="Q54" s="396"/>
    </row>
    <row r="55" spans="2:17" s="101" customFormat="1" ht="29.65" customHeight="1" x14ac:dyDescent="0.35">
      <c r="B55" s="267"/>
      <c r="C55" s="458"/>
      <c r="D55" s="267"/>
      <c r="E55" s="458"/>
      <c r="F55" s="458"/>
      <c r="G55" s="458"/>
      <c r="H55" s="458"/>
      <c r="I55" s="457"/>
      <c r="J55" s="573"/>
      <c r="K55" s="457"/>
      <c r="L55" s="457"/>
      <c r="M55" s="457"/>
      <c r="N55" s="247"/>
      <c r="O55" s="12" t="s">
        <v>123</v>
      </c>
      <c r="P55" s="411"/>
      <c r="Q55" s="396"/>
    </row>
    <row r="56" spans="2:17" s="101" customFormat="1" ht="29.65" customHeight="1" x14ac:dyDescent="0.35">
      <c r="B56" s="267"/>
      <c r="C56" s="458"/>
      <c r="D56" s="267"/>
      <c r="E56" s="458"/>
      <c r="F56" s="458"/>
      <c r="G56" s="458"/>
      <c r="H56" s="458"/>
      <c r="I56" s="457"/>
      <c r="J56" s="573"/>
      <c r="K56" s="457"/>
      <c r="L56" s="457"/>
      <c r="M56" s="457"/>
      <c r="N56" s="245" t="s">
        <v>678</v>
      </c>
      <c r="O56" s="29">
        <v>230</v>
      </c>
      <c r="P56" s="411"/>
      <c r="Q56" s="396"/>
    </row>
    <row r="57" spans="2:17" s="101" customFormat="1" ht="29.65" customHeight="1" x14ac:dyDescent="0.35">
      <c r="B57" s="267"/>
      <c r="C57" s="458"/>
      <c r="D57" s="267"/>
      <c r="E57" s="458"/>
      <c r="F57" s="458"/>
      <c r="G57" s="458"/>
      <c r="H57" s="458"/>
      <c r="I57" s="457"/>
      <c r="J57" s="573"/>
      <c r="K57" s="457"/>
      <c r="L57" s="457"/>
      <c r="M57" s="457"/>
      <c r="N57" s="247"/>
      <c r="O57" s="12" t="s">
        <v>123</v>
      </c>
      <c r="P57" s="411"/>
      <c r="Q57" s="396"/>
    </row>
    <row r="58" spans="2:17" s="101" customFormat="1" ht="29.65" customHeight="1" x14ac:dyDescent="0.35">
      <c r="B58" s="267"/>
      <c r="C58" s="458"/>
      <c r="D58" s="267"/>
      <c r="E58" s="458"/>
      <c r="F58" s="458"/>
      <c r="G58" s="458"/>
      <c r="H58" s="458"/>
      <c r="I58" s="457"/>
      <c r="J58" s="573"/>
      <c r="K58" s="457"/>
      <c r="L58" s="457"/>
      <c r="M58" s="457"/>
      <c r="N58" s="245" t="s">
        <v>417</v>
      </c>
      <c r="O58" s="66">
        <v>0.54</v>
      </c>
      <c r="P58" s="411"/>
      <c r="Q58" s="396"/>
    </row>
    <row r="59" spans="2:17" s="101" customFormat="1" ht="29.65" customHeight="1" x14ac:dyDescent="0.35">
      <c r="B59" s="267"/>
      <c r="C59" s="458"/>
      <c r="D59" s="267"/>
      <c r="E59" s="458"/>
      <c r="F59" s="458"/>
      <c r="G59" s="458"/>
      <c r="H59" s="458"/>
      <c r="I59" s="457"/>
      <c r="J59" s="573"/>
      <c r="K59" s="457"/>
      <c r="L59" s="457"/>
      <c r="M59" s="457"/>
      <c r="N59" s="247"/>
      <c r="O59" s="12" t="s">
        <v>123</v>
      </c>
      <c r="P59" s="411"/>
      <c r="Q59" s="396"/>
    </row>
    <row r="60" spans="2:17" ht="29.65" customHeight="1" x14ac:dyDescent="0.35">
      <c r="B60" s="267" t="s">
        <v>423</v>
      </c>
      <c r="C60" s="458"/>
      <c r="D60" s="267" t="s">
        <v>424</v>
      </c>
      <c r="E60" s="458" t="s">
        <v>261</v>
      </c>
      <c r="F60" s="458"/>
      <c r="G60" s="458" t="s">
        <v>247</v>
      </c>
      <c r="H60" s="458"/>
      <c r="I60" s="457">
        <f>SUM(J60:M69)</f>
        <v>3708101.1100000003</v>
      </c>
      <c r="J60" s="573">
        <v>0</v>
      </c>
      <c r="K60" s="457">
        <v>0</v>
      </c>
      <c r="L60" s="457">
        <v>1194223.6200000001</v>
      </c>
      <c r="M60" s="457">
        <v>2513877.4900000002</v>
      </c>
      <c r="N60" s="245" t="s">
        <v>414</v>
      </c>
      <c r="O60" s="29">
        <v>508</v>
      </c>
      <c r="P60" s="411" t="s">
        <v>326</v>
      </c>
      <c r="Q60" s="396" t="s">
        <v>327</v>
      </c>
    </row>
    <row r="61" spans="2:17" ht="29.65" customHeight="1" x14ac:dyDescent="0.35">
      <c r="B61" s="267"/>
      <c r="C61" s="458"/>
      <c r="D61" s="267"/>
      <c r="E61" s="458"/>
      <c r="F61" s="458"/>
      <c r="G61" s="458"/>
      <c r="H61" s="458"/>
      <c r="I61" s="457"/>
      <c r="J61" s="573"/>
      <c r="K61" s="457"/>
      <c r="L61" s="457"/>
      <c r="M61" s="457"/>
      <c r="N61" s="247"/>
      <c r="O61" s="12" t="s">
        <v>26</v>
      </c>
      <c r="P61" s="411"/>
      <c r="Q61" s="396"/>
    </row>
    <row r="62" spans="2:17" ht="24.65" customHeight="1" x14ac:dyDescent="0.35">
      <c r="B62" s="267"/>
      <c r="C62" s="458"/>
      <c r="D62" s="267"/>
      <c r="E62" s="458"/>
      <c r="F62" s="458"/>
      <c r="G62" s="458"/>
      <c r="H62" s="458"/>
      <c r="I62" s="457"/>
      <c r="J62" s="573"/>
      <c r="K62" s="457"/>
      <c r="L62" s="457"/>
      <c r="M62" s="457"/>
      <c r="N62" s="245" t="s">
        <v>415</v>
      </c>
      <c r="O62" s="188">
        <v>168</v>
      </c>
      <c r="P62" s="411"/>
      <c r="Q62" s="396"/>
    </row>
    <row r="63" spans="2:17" ht="29.65" customHeight="1" x14ac:dyDescent="0.35">
      <c r="B63" s="267"/>
      <c r="C63" s="458"/>
      <c r="D63" s="267"/>
      <c r="E63" s="458"/>
      <c r="F63" s="458"/>
      <c r="G63" s="458"/>
      <c r="H63" s="458"/>
      <c r="I63" s="457"/>
      <c r="J63" s="573"/>
      <c r="K63" s="457"/>
      <c r="L63" s="457"/>
      <c r="M63" s="457"/>
      <c r="N63" s="247"/>
      <c r="O63" s="12" t="s">
        <v>26</v>
      </c>
      <c r="P63" s="411"/>
      <c r="Q63" s="396"/>
    </row>
    <row r="64" spans="2:17" ht="29.65" customHeight="1" x14ac:dyDescent="0.35">
      <c r="B64" s="267"/>
      <c r="C64" s="458"/>
      <c r="D64" s="267"/>
      <c r="E64" s="458"/>
      <c r="F64" s="458"/>
      <c r="G64" s="458"/>
      <c r="H64" s="458"/>
      <c r="I64" s="457"/>
      <c r="J64" s="573"/>
      <c r="K64" s="457"/>
      <c r="L64" s="457"/>
      <c r="M64" s="457"/>
      <c r="N64" s="245" t="s">
        <v>416</v>
      </c>
      <c r="O64" s="188">
        <v>7.18</v>
      </c>
      <c r="P64" s="411"/>
      <c r="Q64" s="396"/>
    </row>
    <row r="65" spans="2:17" ht="29.65" customHeight="1" x14ac:dyDescent="0.35">
      <c r="B65" s="267"/>
      <c r="C65" s="458"/>
      <c r="D65" s="267"/>
      <c r="E65" s="458"/>
      <c r="F65" s="458"/>
      <c r="G65" s="458"/>
      <c r="H65" s="458"/>
      <c r="I65" s="457"/>
      <c r="J65" s="573"/>
      <c r="K65" s="457"/>
      <c r="L65" s="457"/>
      <c r="M65" s="457"/>
      <c r="N65" s="247"/>
      <c r="O65" s="12" t="s">
        <v>26</v>
      </c>
      <c r="P65" s="411"/>
      <c r="Q65" s="396"/>
    </row>
    <row r="66" spans="2:17" ht="29.65" customHeight="1" x14ac:dyDescent="0.35">
      <c r="B66" s="267"/>
      <c r="C66" s="458"/>
      <c r="D66" s="267"/>
      <c r="E66" s="458"/>
      <c r="F66" s="458"/>
      <c r="G66" s="458"/>
      <c r="H66" s="458"/>
      <c r="I66" s="457"/>
      <c r="J66" s="573"/>
      <c r="K66" s="457"/>
      <c r="L66" s="457"/>
      <c r="M66" s="457"/>
      <c r="N66" s="245" t="s">
        <v>678</v>
      </c>
      <c r="O66" s="29">
        <v>438</v>
      </c>
      <c r="P66" s="411"/>
      <c r="Q66" s="396"/>
    </row>
    <row r="67" spans="2:17" ht="29.65" customHeight="1" x14ac:dyDescent="0.35">
      <c r="B67" s="267"/>
      <c r="C67" s="458"/>
      <c r="D67" s="267"/>
      <c r="E67" s="458"/>
      <c r="F67" s="458"/>
      <c r="G67" s="458"/>
      <c r="H67" s="458"/>
      <c r="I67" s="457"/>
      <c r="J67" s="573"/>
      <c r="K67" s="457"/>
      <c r="L67" s="457"/>
      <c r="M67" s="457"/>
      <c r="N67" s="247"/>
      <c r="O67" s="12" t="s">
        <v>26</v>
      </c>
      <c r="P67" s="411"/>
      <c r="Q67" s="396"/>
    </row>
    <row r="68" spans="2:17" ht="17.149999999999999" customHeight="1" x14ac:dyDescent="0.35">
      <c r="B68" s="267"/>
      <c r="C68" s="458"/>
      <c r="D68" s="267"/>
      <c r="E68" s="458"/>
      <c r="F68" s="458"/>
      <c r="G68" s="458"/>
      <c r="H68" s="458"/>
      <c r="I68" s="457"/>
      <c r="J68" s="573"/>
      <c r="K68" s="457"/>
      <c r="L68" s="457"/>
      <c r="M68" s="457"/>
      <c r="N68" s="245" t="s">
        <v>418</v>
      </c>
      <c r="O68" s="29">
        <v>65</v>
      </c>
      <c r="P68" s="411"/>
      <c r="Q68" s="396"/>
    </row>
    <row r="69" spans="2:17" ht="17.649999999999999" customHeight="1" x14ac:dyDescent="0.35">
      <c r="B69" s="267"/>
      <c r="C69" s="458"/>
      <c r="D69" s="267"/>
      <c r="E69" s="458"/>
      <c r="F69" s="458"/>
      <c r="G69" s="458"/>
      <c r="H69" s="458"/>
      <c r="I69" s="457"/>
      <c r="J69" s="573"/>
      <c r="K69" s="457"/>
      <c r="L69" s="457"/>
      <c r="M69" s="457"/>
      <c r="N69" s="247"/>
      <c r="O69" s="12" t="s">
        <v>26</v>
      </c>
      <c r="P69" s="411"/>
      <c r="Q69" s="396"/>
    </row>
    <row r="70" spans="2:17" s="101" customFormat="1" ht="25.15" customHeight="1" x14ac:dyDescent="0.35">
      <c r="B70" s="267" t="s">
        <v>425</v>
      </c>
      <c r="C70" s="458"/>
      <c r="D70" s="267" t="s">
        <v>426</v>
      </c>
      <c r="E70" s="458" t="s">
        <v>249</v>
      </c>
      <c r="F70" s="458"/>
      <c r="G70" s="458" t="s">
        <v>247</v>
      </c>
      <c r="H70" s="458"/>
      <c r="I70" s="457">
        <f>SUM(J70:M79)</f>
        <v>5774830.7199999997</v>
      </c>
      <c r="J70" s="573">
        <v>0</v>
      </c>
      <c r="K70" s="457">
        <v>0</v>
      </c>
      <c r="L70" s="457">
        <v>2612618.2799999998</v>
      </c>
      <c r="M70" s="457">
        <v>3162212.44</v>
      </c>
      <c r="N70" s="245" t="s">
        <v>414</v>
      </c>
      <c r="O70" s="29">
        <v>741</v>
      </c>
      <c r="P70" s="411" t="s">
        <v>326</v>
      </c>
      <c r="Q70" s="396" t="s">
        <v>327</v>
      </c>
    </row>
    <row r="71" spans="2:17" s="101" customFormat="1" ht="25.15" customHeight="1" x14ac:dyDescent="0.35">
      <c r="B71" s="267"/>
      <c r="C71" s="458"/>
      <c r="D71" s="267"/>
      <c r="E71" s="458"/>
      <c r="F71" s="458"/>
      <c r="G71" s="458"/>
      <c r="H71" s="458"/>
      <c r="I71" s="457"/>
      <c r="J71" s="573"/>
      <c r="K71" s="457"/>
      <c r="L71" s="457"/>
      <c r="M71" s="457"/>
      <c r="N71" s="247"/>
      <c r="O71" s="12" t="s">
        <v>26</v>
      </c>
      <c r="P71" s="411"/>
      <c r="Q71" s="396"/>
    </row>
    <row r="72" spans="2:17" s="101" customFormat="1" ht="25.15" customHeight="1" x14ac:dyDescent="0.35">
      <c r="B72" s="267"/>
      <c r="C72" s="458"/>
      <c r="D72" s="267"/>
      <c r="E72" s="458"/>
      <c r="F72" s="458"/>
      <c r="G72" s="458"/>
      <c r="H72" s="458"/>
      <c r="I72" s="457"/>
      <c r="J72" s="573"/>
      <c r="K72" s="457"/>
      <c r="L72" s="457"/>
      <c r="M72" s="457"/>
      <c r="N72" s="245" t="s">
        <v>415</v>
      </c>
      <c r="O72" s="29">
        <v>584</v>
      </c>
      <c r="P72" s="411"/>
      <c r="Q72" s="396"/>
    </row>
    <row r="73" spans="2:17" s="101" customFormat="1" ht="25.15" customHeight="1" x14ac:dyDescent="0.35">
      <c r="B73" s="267"/>
      <c r="C73" s="458"/>
      <c r="D73" s="267"/>
      <c r="E73" s="458"/>
      <c r="F73" s="458"/>
      <c r="G73" s="458"/>
      <c r="H73" s="458"/>
      <c r="I73" s="457"/>
      <c r="J73" s="573"/>
      <c r="K73" s="457"/>
      <c r="L73" s="457"/>
      <c r="M73" s="457"/>
      <c r="N73" s="247"/>
      <c r="O73" s="189" t="s">
        <v>26</v>
      </c>
      <c r="P73" s="411"/>
      <c r="Q73" s="396"/>
    </row>
    <row r="74" spans="2:17" s="101" customFormat="1" ht="25.15" customHeight="1" x14ac:dyDescent="0.35">
      <c r="B74" s="267"/>
      <c r="C74" s="458"/>
      <c r="D74" s="267"/>
      <c r="E74" s="458"/>
      <c r="F74" s="458"/>
      <c r="G74" s="458"/>
      <c r="H74" s="458"/>
      <c r="I74" s="457"/>
      <c r="J74" s="573"/>
      <c r="K74" s="457"/>
      <c r="L74" s="457"/>
      <c r="M74" s="457"/>
      <c r="N74" s="245" t="s">
        <v>416</v>
      </c>
      <c r="O74" s="188">
        <v>14.08</v>
      </c>
      <c r="P74" s="411"/>
      <c r="Q74" s="396"/>
    </row>
    <row r="75" spans="2:17" s="101" customFormat="1" ht="25.15" customHeight="1" x14ac:dyDescent="0.35">
      <c r="B75" s="267"/>
      <c r="C75" s="458"/>
      <c r="D75" s="267"/>
      <c r="E75" s="458"/>
      <c r="F75" s="458"/>
      <c r="G75" s="458"/>
      <c r="H75" s="458"/>
      <c r="I75" s="457"/>
      <c r="J75" s="573"/>
      <c r="K75" s="457"/>
      <c r="L75" s="457"/>
      <c r="M75" s="457"/>
      <c r="N75" s="247"/>
      <c r="O75" s="12" t="s">
        <v>26</v>
      </c>
      <c r="P75" s="411"/>
      <c r="Q75" s="396"/>
    </row>
    <row r="76" spans="2:17" s="101" customFormat="1" ht="25.15" customHeight="1" x14ac:dyDescent="0.35">
      <c r="B76" s="267"/>
      <c r="C76" s="458"/>
      <c r="D76" s="267"/>
      <c r="E76" s="458"/>
      <c r="F76" s="458"/>
      <c r="G76" s="458"/>
      <c r="H76" s="458"/>
      <c r="I76" s="457"/>
      <c r="J76" s="573"/>
      <c r="K76" s="457"/>
      <c r="L76" s="457"/>
      <c r="M76" s="457"/>
      <c r="N76" s="245" t="s">
        <v>678</v>
      </c>
      <c r="O76" s="66">
        <v>797</v>
      </c>
      <c r="P76" s="411"/>
      <c r="Q76" s="396"/>
    </row>
    <row r="77" spans="2:17" s="101" customFormat="1" ht="25.15" customHeight="1" x14ac:dyDescent="0.35">
      <c r="B77" s="267"/>
      <c r="C77" s="458"/>
      <c r="D77" s="267"/>
      <c r="E77" s="458"/>
      <c r="F77" s="458"/>
      <c r="G77" s="458"/>
      <c r="H77" s="458"/>
      <c r="I77" s="457"/>
      <c r="J77" s="573"/>
      <c r="K77" s="457"/>
      <c r="L77" s="457"/>
      <c r="M77" s="457"/>
      <c r="N77" s="247"/>
      <c r="O77" s="12" t="s">
        <v>26</v>
      </c>
      <c r="P77" s="411"/>
      <c r="Q77" s="396"/>
    </row>
    <row r="78" spans="2:17" s="101" customFormat="1" ht="25.15" customHeight="1" x14ac:dyDescent="0.35">
      <c r="B78" s="267"/>
      <c r="C78" s="458"/>
      <c r="D78" s="267"/>
      <c r="E78" s="458"/>
      <c r="F78" s="458"/>
      <c r="G78" s="458"/>
      <c r="H78" s="458"/>
      <c r="I78" s="457"/>
      <c r="J78" s="573"/>
      <c r="K78" s="457"/>
      <c r="L78" s="457"/>
      <c r="M78" s="457"/>
      <c r="N78" s="256" t="s">
        <v>418</v>
      </c>
      <c r="O78" s="24">
        <v>192</v>
      </c>
      <c r="P78" s="572"/>
      <c r="Q78" s="396"/>
    </row>
    <row r="79" spans="2:17" s="101" customFormat="1" ht="25.15" customHeight="1" x14ac:dyDescent="0.35">
      <c r="B79" s="267"/>
      <c r="C79" s="458"/>
      <c r="D79" s="267"/>
      <c r="E79" s="458"/>
      <c r="F79" s="458"/>
      <c r="G79" s="458"/>
      <c r="H79" s="458"/>
      <c r="I79" s="457"/>
      <c r="J79" s="573"/>
      <c r="K79" s="457"/>
      <c r="L79" s="457"/>
      <c r="M79" s="457"/>
      <c r="N79" s="257"/>
      <c r="O79" s="12" t="s">
        <v>26</v>
      </c>
      <c r="P79" s="572"/>
      <c r="Q79" s="396"/>
    </row>
    <row r="80" spans="2:17" ht="23.15" customHeight="1" x14ac:dyDescent="0.35">
      <c r="B80" s="267" t="s">
        <v>427</v>
      </c>
      <c r="C80" s="458"/>
      <c r="D80" s="267" t="s">
        <v>349</v>
      </c>
      <c r="E80" s="458"/>
      <c r="F80" s="458"/>
      <c r="G80" s="458" t="s">
        <v>247</v>
      </c>
      <c r="H80" s="462"/>
      <c r="I80" s="457">
        <f>SUM(J80:M89)</f>
        <v>13871481.529999999</v>
      </c>
      <c r="J80" s="573">
        <v>0</v>
      </c>
      <c r="K80" s="457">
        <v>0</v>
      </c>
      <c r="L80" s="457">
        <v>4533054</v>
      </c>
      <c r="M80" s="457">
        <v>9338427.5299999993</v>
      </c>
      <c r="N80" s="245" t="s">
        <v>414</v>
      </c>
      <c r="O80" s="29">
        <v>1548</v>
      </c>
      <c r="P80" s="411" t="s">
        <v>307</v>
      </c>
      <c r="Q80" s="396" t="s">
        <v>428</v>
      </c>
    </row>
    <row r="81" spans="2:17" ht="23.15" customHeight="1" x14ac:dyDescent="0.35">
      <c r="B81" s="267"/>
      <c r="C81" s="458"/>
      <c r="D81" s="267"/>
      <c r="E81" s="458"/>
      <c r="F81" s="458"/>
      <c r="G81" s="458"/>
      <c r="H81" s="462"/>
      <c r="I81" s="457"/>
      <c r="J81" s="573"/>
      <c r="K81" s="457"/>
      <c r="L81" s="457"/>
      <c r="M81" s="457"/>
      <c r="N81" s="247"/>
      <c r="O81" s="12" t="s">
        <v>26</v>
      </c>
      <c r="P81" s="411"/>
      <c r="Q81" s="396"/>
    </row>
    <row r="82" spans="2:17" ht="23.15" customHeight="1" x14ac:dyDescent="0.35">
      <c r="B82" s="267"/>
      <c r="C82" s="458"/>
      <c r="D82" s="267"/>
      <c r="E82" s="458"/>
      <c r="F82" s="458"/>
      <c r="G82" s="458"/>
      <c r="H82" s="462"/>
      <c r="I82" s="457"/>
      <c r="J82" s="573"/>
      <c r="K82" s="457"/>
      <c r="L82" s="457"/>
      <c r="M82" s="457"/>
      <c r="N82" s="245" t="s">
        <v>415</v>
      </c>
      <c r="O82" s="29">
        <v>97</v>
      </c>
      <c r="P82" s="411"/>
      <c r="Q82" s="396"/>
    </row>
    <row r="83" spans="2:17" ht="23.15" customHeight="1" x14ac:dyDescent="0.35">
      <c r="B83" s="267"/>
      <c r="C83" s="458"/>
      <c r="D83" s="267"/>
      <c r="E83" s="458"/>
      <c r="F83" s="458"/>
      <c r="G83" s="458"/>
      <c r="H83" s="462"/>
      <c r="I83" s="457"/>
      <c r="J83" s="573"/>
      <c r="K83" s="457"/>
      <c r="L83" s="457"/>
      <c r="M83" s="457"/>
      <c r="N83" s="247"/>
      <c r="O83" s="12" t="s">
        <v>124</v>
      </c>
      <c r="P83" s="411"/>
      <c r="Q83" s="396"/>
    </row>
    <row r="84" spans="2:17" ht="23.15" customHeight="1" x14ac:dyDescent="0.35">
      <c r="B84" s="267"/>
      <c r="C84" s="458"/>
      <c r="D84" s="267"/>
      <c r="E84" s="458"/>
      <c r="F84" s="458"/>
      <c r="G84" s="458"/>
      <c r="H84" s="462"/>
      <c r="I84" s="457"/>
      <c r="J84" s="573"/>
      <c r="K84" s="457"/>
      <c r="L84" s="457"/>
      <c r="M84" s="457"/>
      <c r="N84" s="245" t="s">
        <v>416</v>
      </c>
      <c r="O84" s="188">
        <v>32.21</v>
      </c>
      <c r="P84" s="411"/>
      <c r="Q84" s="396"/>
    </row>
    <row r="85" spans="2:17" ht="23.15" customHeight="1" x14ac:dyDescent="0.35">
      <c r="B85" s="267"/>
      <c r="C85" s="458"/>
      <c r="D85" s="267"/>
      <c r="E85" s="458"/>
      <c r="F85" s="458"/>
      <c r="G85" s="458"/>
      <c r="H85" s="462"/>
      <c r="I85" s="457"/>
      <c r="J85" s="573"/>
      <c r="K85" s="457"/>
      <c r="L85" s="457"/>
      <c r="M85" s="457"/>
      <c r="N85" s="247"/>
      <c r="O85" s="12" t="s">
        <v>26</v>
      </c>
      <c r="P85" s="411"/>
      <c r="Q85" s="396"/>
    </row>
    <row r="86" spans="2:17" ht="23.15" customHeight="1" x14ac:dyDescent="0.35">
      <c r="B86" s="267"/>
      <c r="C86" s="458"/>
      <c r="D86" s="267"/>
      <c r="E86" s="458"/>
      <c r="F86" s="458"/>
      <c r="G86" s="458"/>
      <c r="H86" s="462"/>
      <c r="I86" s="457"/>
      <c r="J86" s="573"/>
      <c r="K86" s="457"/>
      <c r="L86" s="457"/>
      <c r="M86" s="457"/>
      <c r="N86" s="245" t="s">
        <v>678</v>
      </c>
      <c r="O86" s="29">
        <v>1338</v>
      </c>
      <c r="P86" s="411"/>
      <c r="Q86" s="396"/>
    </row>
    <row r="87" spans="2:17" ht="23.15" customHeight="1" x14ac:dyDescent="0.35">
      <c r="B87" s="267"/>
      <c r="C87" s="458"/>
      <c r="D87" s="267"/>
      <c r="E87" s="458"/>
      <c r="F87" s="458"/>
      <c r="G87" s="458"/>
      <c r="H87" s="462"/>
      <c r="I87" s="457"/>
      <c r="J87" s="573"/>
      <c r="K87" s="457"/>
      <c r="L87" s="457"/>
      <c r="M87" s="457"/>
      <c r="N87" s="247"/>
      <c r="O87" s="12" t="s">
        <v>26</v>
      </c>
      <c r="P87" s="411"/>
      <c r="Q87" s="396"/>
    </row>
    <row r="88" spans="2:17" ht="23.15" customHeight="1" x14ac:dyDescent="0.35">
      <c r="B88" s="267"/>
      <c r="C88" s="458"/>
      <c r="D88" s="267"/>
      <c r="E88" s="458"/>
      <c r="F88" s="458"/>
      <c r="G88" s="458"/>
      <c r="H88" s="462"/>
      <c r="I88" s="457"/>
      <c r="J88" s="573"/>
      <c r="K88" s="457"/>
      <c r="L88" s="457"/>
      <c r="M88" s="457"/>
      <c r="N88" s="256" t="s">
        <v>417</v>
      </c>
      <c r="O88" s="24">
        <v>3.47</v>
      </c>
      <c r="P88" s="572"/>
      <c r="Q88" s="396"/>
    </row>
    <row r="89" spans="2:17" ht="23.15" customHeight="1" x14ac:dyDescent="0.35">
      <c r="B89" s="267"/>
      <c r="C89" s="458"/>
      <c r="D89" s="267"/>
      <c r="E89" s="458"/>
      <c r="F89" s="458"/>
      <c r="G89" s="458"/>
      <c r="H89" s="462"/>
      <c r="I89" s="457"/>
      <c r="J89" s="573"/>
      <c r="K89" s="457"/>
      <c r="L89" s="457"/>
      <c r="M89" s="457"/>
      <c r="N89" s="257"/>
      <c r="O89" s="12" t="s">
        <v>124</v>
      </c>
      <c r="P89" s="572"/>
      <c r="Q89" s="396"/>
    </row>
    <row r="90" spans="2:17" s="100" customFormat="1" ht="15.5" x14ac:dyDescent="0.35">
      <c r="B90" s="371" t="s">
        <v>125</v>
      </c>
      <c r="C90" s="371"/>
      <c r="D90" s="371"/>
      <c r="E90" s="371"/>
      <c r="F90" s="371"/>
      <c r="G90" s="371"/>
      <c r="H90" s="371"/>
      <c r="I90" s="54">
        <f>I38</f>
        <v>24697470.960000001</v>
      </c>
      <c r="J90" s="54">
        <v>0</v>
      </c>
      <c r="K90" s="54">
        <v>0</v>
      </c>
      <c r="L90" s="54">
        <f t="shared" ref="L90:M90" si="1">L38</f>
        <v>8889419.9000000004</v>
      </c>
      <c r="M90" s="54">
        <f t="shared" si="1"/>
        <v>15808051.059999999</v>
      </c>
      <c r="N90" s="479"/>
      <c r="O90" s="479"/>
      <c r="P90" s="479"/>
      <c r="Q90" s="479"/>
    </row>
    <row r="92" spans="2:17" ht="66" customHeight="1" x14ac:dyDescent="0.35">
      <c r="B92" s="571" t="s">
        <v>683</v>
      </c>
      <c r="C92" s="571"/>
      <c r="D92" s="571"/>
      <c r="E92" s="571"/>
      <c r="F92" s="571"/>
      <c r="G92" s="571"/>
      <c r="H92" s="571"/>
      <c r="I92" s="571"/>
      <c r="J92" s="571"/>
      <c r="K92" s="571"/>
      <c r="L92" s="571"/>
      <c r="M92" s="571"/>
      <c r="N92" s="571"/>
      <c r="O92" s="571"/>
      <c r="P92" s="571"/>
      <c r="Q92" s="571"/>
    </row>
    <row r="94" spans="2:17" s="86" customFormat="1" ht="15" x14ac:dyDescent="0.35">
      <c r="B94" s="126" t="s">
        <v>429</v>
      </c>
      <c r="C94" s="126"/>
      <c r="D94" s="126"/>
      <c r="E94" s="126"/>
    </row>
    <row r="95" spans="2:17" s="86" customFormat="1" ht="35.65" customHeight="1" x14ac:dyDescent="0.35">
      <c r="B95" s="123" t="s">
        <v>2</v>
      </c>
      <c r="C95" s="412" t="s">
        <v>126</v>
      </c>
      <c r="D95" s="412"/>
      <c r="E95" s="412"/>
      <c r="F95" s="413" t="s">
        <v>127</v>
      </c>
      <c r="G95" s="413"/>
      <c r="H95" s="413"/>
      <c r="I95" s="413"/>
      <c r="J95" s="412" t="s">
        <v>128</v>
      </c>
      <c r="K95" s="413"/>
      <c r="L95" s="413"/>
      <c r="M95" s="413"/>
    </row>
    <row r="96" spans="2:17" s="86" customFormat="1" ht="15.5" x14ac:dyDescent="0.35">
      <c r="B96" s="125">
        <v>1</v>
      </c>
      <c r="C96" s="405">
        <v>2</v>
      </c>
      <c r="D96" s="405"/>
      <c r="E96" s="405"/>
      <c r="F96" s="405">
        <v>3</v>
      </c>
      <c r="G96" s="405"/>
      <c r="H96" s="405"/>
      <c r="I96" s="405"/>
      <c r="J96" s="405">
        <v>4</v>
      </c>
      <c r="K96" s="405"/>
      <c r="L96" s="405"/>
      <c r="M96" s="405"/>
    </row>
    <row r="97" spans="2:13" s="86" customFormat="1" ht="18.649999999999999" customHeight="1" x14ac:dyDescent="0.35">
      <c r="B97" s="127"/>
      <c r="C97" s="414" t="s">
        <v>372</v>
      </c>
      <c r="D97" s="414"/>
      <c r="E97" s="414"/>
      <c r="F97" s="411"/>
      <c r="G97" s="411"/>
      <c r="H97" s="411"/>
      <c r="I97" s="411"/>
      <c r="J97" s="411"/>
      <c r="K97" s="411"/>
      <c r="L97" s="411"/>
      <c r="M97" s="411"/>
    </row>
    <row r="98" spans="2:13" s="86" customFormat="1" x14ac:dyDescent="0.35"/>
    <row r="99" spans="2:13" s="86" customFormat="1" ht="15" x14ac:dyDescent="0.35">
      <c r="B99" s="126" t="s">
        <v>430</v>
      </c>
      <c r="C99" s="126"/>
      <c r="D99" s="126"/>
      <c r="E99" s="126"/>
      <c r="F99" s="126"/>
    </row>
    <row r="100" spans="2:13" s="86" customFormat="1" ht="33.65" customHeight="1" x14ac:dyDescent="0.35">
      <c r="B100" s="123" t="s">
        <v>2</v>
      </c>
      <c r="C100" s="413" t="s">
        <v>129</v>
      </c>
      <c r="D100" s="413"/>
      <c r="E100" s="413"/>
      <c r="F100" s="413" t="s">
        <v>127</v>
      </c>
      <c r="G100" s="413"/>
      <c r="H100" s="413"/>
      <c r="I100" s="413"/>
      <c r="J100" s="412" t="s">
        <v>130</v>
      </c>
      <c r="K100" s="413"/>
      <c r="L100" s="413"/>
      <c r="M100" s="413"/>
    </row>
    <row r="101" spans="2:13" s="86" customFormat="1" ht="15.5" x14ac:dyDescent="0.35">
      <c r="B101" s="125"/>
      <c r="C101" s="405"/>
      <c r="D101" s="405"/>
      <c r="E101" s="405"/>
      <c r="F101" s="405"/>
      <c r="G101" s="405"/>
      <c r="H101" s="405"/>
      <c r="I101" s="405"/>
      <c r="J101" s="405"/>
      <c r="K101" s="405"/>
      <c r="L101" s="405"/>
      <c r="M101" s="405"/>
    </row>
    <row r="102" spans="2:13" s="86" customFormat="1" ht="49.5" customHeight="1" x14ac:dyDescent="0.35">
      <c r="B102" s="127"/>
      <c r="C102" s="266" t="s">
        <v>363</v>
      </c>
      <c r="D102" s="266"/>
      <c r="E102" s="266"/>
      <c r="F102" s="411"/>
      <c r="G102" s="411"/>
      <c r="H102" s="411"/>
      <c r="I102" s="411"/>
      <c r="J102" s="411"/>
      <c r="K102" s="411"/>
      <c r="L102" s="411"/>
      <c r="M102" s="411"/>
    </row>
    <row r="103" spans="2:13" s="86" customFormat="1" x14ac:dyDescent="0.35"/>
    <row r="104" spans="2:13" s="86" customFormat="1" ht="15" x14ac:dyDescent="0.35">
      <c r="B104" s="477" t="s">
        <v>312</v>
      </c>
      <c r="C104" s="477"/>
      <c r="D104" s="477"/>
    </row>
    <row r="105" spans="2:13" s="86" customFormat="1" ht="38.65" customHeight="1" x14ac:dyDescent="0.35">
      <c r="B105" s="123" t="s">
        <v>2</v>
      </c>
      <c r="C105" s="412" t="s">
        <v>131</v>
      </c>
      <c r="D105" s="412"/>
      <c r="E105" s="412"/>
      <c r="F105" s="408" t="s">
        <v>132</v>
      </c>
      <c r="G105" s="409"/>
      <c r="H105" s="409"/>
      <c r="I105" s="409"/>
      <c r="J105" s="409"/>
      <c r="K105" s="409"/>
      <c r="L105" s="409"/>
      <c r="M105" s="410"/>
    </row>
    <row r="106" spans="2:13" s="86" customFormat="1" ht="15.5" x14ac:dyDescent="0.35">
      <c r="B106" s="125">
        <v>1</v>
      </c>
      <c r="C106" s="405">
        <v>2</v>
      </c>
      <c r="D106" s="405"/>
      <c r="E106" s="405"/>
      <c r="F106" s="399">
        <v>3</v>
      </c>
      <c r="G106" s="400"/>
      <c r="H106" s="400"/>
      <c r="I106" s="400"/>
      <c r="J106" s="400"/>
      <c r="K106" s="400"/>
      <c r="L106" s="400"/>
      <c r="M106" s="401"/>
    </row>
    <row r="107" spans="2:13" s="86" customFormat="1" ht="18.399999999999999" customHeight="1" x14ac:dyDescent="0.35">
      <c r="B107" s="127" t="s">
        <v>14</v>
      </c>
      <c r="C107" s="266" t="s">
        <v>314</v>
      </c>
      <c r="D107" s="266"/>
      <c r="E107" s="266"/>
      <c r="F107" s="478"/>
      <c r="G107" s="403"/>
      <c r="H107" s="403"/>
      <c r="I107" s="403"/>
      <c r="J107" s="403"/>
      <c r="K107" s="403"/>
      <c r="L107" s="403"/>
      <c r="M107" s="404"/>
    </row>
    <row r="108" spans="2:13" s="86" customFormat="1" x14ac:dyDescent="0.35"/>
    <row r="109" spans="2:13" s="86" customFormat="1" ht="15" x14ac:dyDescent="0.35">
      <c r="B109" s="477" t="s">
        <v>313</v>
      </c>
      <c r="C109" s="477"/>
      <c r="D109" s="477"/>
      <c r="E109" s="477"/>
      <c r="F109" s="477"/>
      <c r="G109" s="477"/>
    </row>
    <row r="110" spans="2:13" s="86" customFormat="1" ht="15.65" customHeight="1" x14ac:dyDescent="0.35">
      <c r="B110" s="123" t="s">
        <v>2</v>
      </c>
      <c r="C110" s="408" t="s">
        <v>133</v>
      </c>
      <c r="D110" s="409"/>
      <c r="E110" s="409"/>
      <c r="F110" s="409"/>
      <c r="G110" s="409"/>
      <c r="H110" s="409"/>
      <c r="I110" s="409"/>
      <c r="J110" s="409"/>
      <c r="K110" s="409"/>
      <c r="L110" s="409"/>
      <c r="M110" s="410"/>
    </row>
    <row r="111" spans="2:13" s="86" customFormat="1" ht="15.5" x14ac:dyDescent="0.35">
      <c r="B111" s="125">
        <v>1</v>
      </c>
      <c r="C111" s="399">
        <v>2</v>
      </c>
      <c r="D111" s="400"/>
      <c r="E111" s="400"/>
      <c r="F111" s="400"/>
      <c r="G111" s="400"/>
      <c r="H111" s="400"/>
      <c r="I111" s="400"/>
      <c r="J111" s="400"/>
      <c r="K111" s="400"/>
      <c r="L111" s="400"/>
      <c r="M111" s="401"/>
    </row>
    <row r="112" spans="2:13" s="86" customFormat="1" ht="15.5" x14ac:dyDescent="0.35">
      <c r="B112" s="127"/>
      <c r="C112" s="402" t="s">
        <v>314</v>
      </c>
      <c r="D112" s="403"/>
      <c r="E112" s="403"/>
      <c r="F112" s="403"/>
      <c r="G112" s="403"/>
      <c r="H112" s="403"/>
      <c r="I112" s="403"/>
      <c r="J112" s="403"/>
      <c r="K112" s="403"/>
      <c r="L112" s="403"/>
      <c r="M112" s="404"/>
    </row>
    <row r="114" spans="1:3" ht="16.5" x14ac:dyDescent="0.35">
      <c r="A114" s="111"/>
    </row>
    <row r="115" spans="1:3" s="86" customFormat="1" ht="16.5" x14ac:dyDescent="0.35">
      <c r="A115" s="193">
        <v>161</v>
      </c>
      <c r="B115" s="159" t="s">
        <v>681</v>
      </c>
      <c r="C115" s="159"/>
    </row>
    <row r="116" spans="1:3" s="86" customFormat="1" ht="16.5" x14ac:dyDescent="0.35">
      <c r="A116" s="193">
        <v>162</v>
      </c>
      <c r="B116" s="159" t="s">
        <v>682</v>
      </c>
      <c r="C116" s="159"/>
    </row>
    <row r="117" spans="1:3" ht="16.5" x14ac:dyDescent="0.35">
      <c r="A117" s="82"/>
      <c r="B117" s="110"/>
      <c r="C117" s="110"/>
    </row>
    <row r="118" spans="1:3" ht="16.5" x14ac:dyDescent="0.35">
      <c r="A118" s="112"/>
    </row>
  </sheetData>
  <mergeCells count="202">
    <mergeCell ref="C100:E100"/>
    <mergeCell ref="J38:J49"/>
    <mergeCell ref="B38:B49"/>
    <mergeCell ref="C38:C49"/>
    <mergeCell ref="D38:D49"/>
    <mergeCell ref="E38:E49"/>
    <mergeCell ref="F38:F49"/>
    <mergeCell ref="G38:G49"/>
    <mergeCell ref="N38:N39"/>
    <mergeCell ref="N40:N41"/>
    <mergeCell ref="N42:N43"/>
    <mergeCell ref="F100:I100"/>
    <mergeCell ref="J100:M100"/>
    <mergeCell ref="C95:E95"/>
    <mergeCell ref="F95:I95"/>
    <mergeCell ref="J95:M95"/>
    <mergeCell ref="C96:E96"/>
    <mergeCell ref="F96:I96"/>
    <mergeCell ref="J96:M96"/>
    <mergeCell ref="N58:N59"/>
    <mergeCell ref="N60:N61"/>
    <mergeCell ref="K60:K69"/>
    <mergeCell ref="L60:L69"/>
    <mergeCell ref="M60:M69"/>
    <mergeCell ref="C97:E97"/>
    <mergeCell ref="F97:I97"/>
    <mergeCell ref="J97:M97"/>
    <mergeCell ref="P38:P49"/>
    <mergeCell ref="Q38:Q49"/>
    <mergeCell ref="K50:K59"/>
    <mergeCell ref="L50:L59"/>
    <mergeCell ref="M50:M59"/>
    <mergeCell ref="N50:N51"/>
    <mergeCell ref="N90:Q90"/>
    <mergeCell ref="B90:H90"/>
    <mergeCell ref="P50:P59"/>
    <mergeCell ref="Q50:Q59"/>
    <mergeCell ref="P60:P69"/>
    <mergeCell ref="Q60:Q69"/>
    <mergeCell ref="N62:N63"/>
    <mergeCell ref="N68:N69"/>
    <mergeCell ref="N70:N71"/>
    <mergeCell ref="N72:N73"/>
    <mergeCell ref="K70:K79"/>
    <mergeCell ref="L70:L79"/>
    <mergeCell ref="M70:M79"/>
    <mergeCell ref="K38:K49"/>
    <mergeCell ref="L38:L49"/>
    <mergeCell ref="C112:M112"/>
    <mergeCell ref="B104:D104"/>
    <mergeCell ref="C105:E105"/>
    <mergeCell ref="F105:M105"/>
    <mergeCell ref="C106:E106"/>
    <mergeCell ref="F106:M106"/>
    <mergeCell ref="C107:E107"/>
    <mergeCell ref="F107:M107"/>
    <mergeCell ref="C101:E101"/>
    <mergeCell ref="F101:I101"/>
    <mergeCell ref="J101:M101"/>
    <mergeCell ref="C102:E102"/>
    <mergeCell ref="B109:G109"/>
    <mergeCell ref="C110:M110"/>
    <mergeCell ref="C111:M111"/>
    <mergeCell ref="F102:I102"/>
    <mergeCell ref="J102:M102"/>
    <mergeCell ref="M38:M49"/>
    <mergeCell ref="N48:N49"/>
    <mergeCell ref="N46:N47"/>
    <mergeCell ref="N44:N45"/>
    <mergeCell ref="H38:H49"/>
    <mergeCell ref="I38:I49"/>
    <mergeCell ref="P34:P36"/>
    <mergeCell ref="Q34:Q36"/>
    <mergeCell ref="I35:I36"/>
    <mergeCell ref="J35:L35"/>
    <mergeCell ref="M35:M36"/>
    <mergeCell ref="N35:N36"/>
    <mergeCell ref="O35:O36"/>
    <mergeCell ref="I34:M34"/>
    <mergeCell ref="N34:O34"/>
    <mergeCell ref="B30:E30"/>
    <mergeCell ref="F30:H30"/>
    <mergeCell ref="B31:E31"/>
    <mergeCell ref="F31:H31"/>
    <mergeCell ref="B34:B36"/>
    <mergeCell ref="C34:C36"/>
    <mergeCell ref="D34:D36"/>
    <mergeCell ref="E34:E36"/>
    <mergeCell ref="F34:F36"/>
    <mergeCell ref="G34:G36"/>
    <mergeCell ref="H34:H36"/>
    <mergeCell ref="B27:E27"/>
    <mergeCell ref="F27:H27"/>
    <mergeCell ref="B28:E28"/>
    <mergeCell ref="F28:H28"/>
    <mergeCell ref="B29:E29"/>
    <mergeCell ref="F29:H29"/>
    <mergeCell ref="B24:E24"/>
    <mergeCell ref="F24:H24"/>
    <mergeCell ref="B25:E25"/>
    <mergeCell ref="F25:H25"/>
    <mergeCell ref="B26:E26"/>
    <mergeCell ref="F26:H26"/>
    <mergeCell ref="B21:E21"/>
    <mergeCell ref="F21:H21"/>
    <mergeCell ref="B22:E22"/>
    <mergeCell ref="F22:H22"/>
    <mergeCell ref="B23:E23"/>
    <mergeCell ref="F23:H23"/>
    <mergeCell ref="B18:E18"/>
    <mergeCell ref="F18:H18"/>
    <mergeCell ref="B19:E19"/>
    <mergeCell ref="F19:H19"/>
    <mergeCell ref="B20:E20"/>
    <mergeCell ref="F20:H20"/>
    <mergeCell ref="B16:E16"/>
    <mergeCell ref="F16:H16"/>
    <mergeCell ref="B17:E17"/>
    <mergeCell ref="F17:H17"/>
    <mergeCell ref="C8:D8"/>
    <mergeCell ref="E8:G8"/>
    <mergeCell ref="H8:J8"/>
    <mergeCell ref="K8:M8"/>
    <mergeCell ref="B11:B12"/>
    <mergeCell ref="C11:D12"/>
    <mergeCell ref="E11:G12"/>
    <mergeCell ref="H11:J11"/>
    <mergeCell ref="K11:M11"/>
    <mergeCell ref="H12:J12"/>
    <mergeCell ref="B9:B10"/>
    <mergeCell ref="C9:D10"/>
    <mergeCell ref="E9:G10"/>
    <mergeCell ref="H9:J9"/>
    <mergeCell ref="K9:M9"/>
    <mergeCell ref="H10:J10"/>
    <mergeCell ref="K10:M10"/>
    <mergeCell ref="B2:Q2"/>
    <mergeCell ref="B6:B7"/>
    <mergeCell ref="C6:D7"/>
    <mergeCell ref="E6:G7"/>
    <mergeCell ref="H6:J7"/>
    <mergeCell ref="K6:N6"/>
    <mergeCell ref="K7:M7"/>
    <mergeCell ref="G3:H3"/>
    <mergeCell ref="K12:M12"/>
    <mergeCell ref="B60:B69"/>
    <mergeCell ref="C60:C69"/>
    <mergeCell ref="D60:D69"/>
    <mergeCell ref="E60:E69"/>
    <mergeCell ref="F60:F69"/>
    <mergeCell ref="G60:G69"/>
    <mergeCell ref="H60:H69"/>
    <mergeCell ref="I60:I69"/>
    <mergeCell ref="J60:J69"/>
    <mergeCell ref="B50:B59"/>
    <mergeCell ref="C50:C59"/>
    <mergeCell ref="D50:D59"/>
    <mergeCell ref="E50:E59"/>
    <mergeCell ref="F50:F59"/>
    <mergeCell ref="G50:G59"/>
    <mergeCell ref="H50:H59"/>
    <mergeCell ref="I50:I59"/>
    <mergeCell ref="J50:J59"/>
    <mergeCell ref="P80:P89"/>
    <mergeCell ref="Q80:Q89"/>
    <mergeCell ref="N82:N83"/>
    <mergeCell ref="N84:N85"/>
    <mergeCell ref="N86:N87"/>
    <mergeCell ref="N88:N89"/>
    <mergeCell ref="B70:B79"/>
    <mergeCell ref="C70:C79"/>
    <mergeCell ref="D70:D79"/>
    <mergeCell ref="E70:E79"/>
    <mergeCell ref="F70:F79"/>
    <mergeCell ref="G70:G79"/>
    <mergeCell ref="H70:H79"/>
    <mergeCell ref="I70:I79"/>
    <mergeCell ref="J70:J79"/>
    <mergeCell ref="N52:N53"/>
    <mergeCell ref="N54:N55"/>
    <mergeCell ref="N56:N57"/>
    <mergeCell ref="N64:N65"/>
    <mergeCell ref="N66:N67"/>
    <mergeCell ref="B92:Q92"/>
    <mergeCell ref="P70:P79"/>
    <mergeCell ref="Q70:Q79"/>
    <mergeCell ref="N74:N75"/>
    <mergeCell ref="N76:N77"/>
    <mergeCell ref="N78:N79"/>
    <mergeCell ref="B80:B89"/>
    <mergeCell ref="C80:C89"/>
    <mergeCell ref="D80:D89"/>
    <mergeCell ref="E80:E89"/>
    <mergeCell ref="F80:F89"/>
    <mergeCell ref="G80:G89"/>
    <mergeCell ref="H80:H89"/>
    <mergeCell ref="I80:I89"/>
    <mergeCell ref="J80:J89"/>
    <mergeCell ref="K80:K89"/>
    <mergeCell ref="L80:L89"/>
    <mergeCell ref="M80:M89"/>
    <mergeCell ref="N80:N81"/>
  </mergeCells>
  <printOptions horizontalCentered="1"/>
  <pageMargins left="0.31496062992125984" right="0.11811023622047245" top="0.74803149606299213" bottom="0.15748031496062992" header="0.31496062992125984" footer="0.11811023622047245"/>
  <pageSetup paperSize="9" scale="50" fitToHeight="0" orientation="landscape" horizontalDpi="300" verticalDpi="300" r:id="rId1"/>
  <headerFooter scaleWithDoc="0"/>
  <ignoredErrors>
    <ignoredError sqref="K12 H12 O41" numberStoredAsText="1"/>
  </ignoredErrors>
  <extLst>
    <ext xmlns:x14="http://schemas.microsoft.com/office/spreadsheetml/2009/9/main" uri="{CCE6A557-97BC-4b89-ADB6-D9C93CAAB3DF}">
      <x14:dataValidations xmlns:xm="http://schemas.microsoft.com/office/excel/2006/main" count="1">
        <x14:dataValidation type="list" allowBlank="1" showInputMessage="1" showErrorMessage="1" xr:uid="{C6ADB49B-2140-4912-A717-9ED25CA31A81}">
          <x14:formula1>
            <xm:f>Rodikliai!$G$3:$G$10</xm:f>
          </x14:formula1>
          <xm:sqref>N38:N89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2A64EADDD387449A320BC5E5E288F88" ma:contentTypeVersion="16" ma:contentTypeDescription="Create a new document." ma:contentTypeScope="" ma:versionID="01fed9440f2c868beda927314b334ddb">
  <xsd:schema xmlns:xsd="http://www.w3.org/2001/XMLSchema" xmlns:xs="http://www.w3.org/2001/XMLSchema" xmlns:p="http://schemas.microsoft.com/office/2006/metadata/properties" xmlns:ns2="c24e33d6-1d4f-4bfe-979e-3bead31c6350" xmlns:ns3="9eb08c88-d023-4b2a-ae91-c7e38f169ec1" targetNamespace="http://schemas.microsoft.com/office/2006/metadata/properties" ma:root="true" ma:fieldsID="10ed9c7f536887b394514de43ef6df79" ns2:_="" ns3:_="">
    <xsd:import namespace="c24e33d6-1d4f-4bfe-979e-3bead31c6350"/>
    <xsd:import namespace="9eb08c88-d023-4b2a-ae91-c7e38f169e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GenerationTime" minOccurs="0"/>
                <xsd:element ref="ns2:MediaServiceEventHashCode" minOccurs="0"/>
                <xsd:element ref="ns3:SharedWithUsers" minOccurs="0"/>
                <xsd:element ref="ns3:SharedWithDetails" minOccurs="0"/>
                <xsd:element ref="ns2:MediaServiceOCR" minOccurs="0"/>
                <xsd:element ref="ns2:lcf76f155ced4ddcb4097134ff3c332f" minOccurs="0"/>
                <xsd:element ref="ns3: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24e33d6-1d4f-4bfe-979e-3bead31c635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f1ea6d2d-0f7a-4297-ad52-f16ba463c90b" ma:termSetId="09814cd3-568e-fe90-9814-8d621ff8fb84" ma:anchorId="fba54fb3-c3e1-fe81-a776-ca4b69148c4d" ma:open="true" ma:isKeyword="false">
      <xsd:complexType>
        <xsd:sequence>
          <xsd:element ref="pc:Terms" minOccurs="0" maxOccurs="1"/>
        </xsd:sequence>
      </xsd:complexType>
    </xsd:element>
    <xsd:element name="MediaServiceLocation" ma:index="21" nillable="true" ma:displayName="Location"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eb08c88-d023-4b2a-ae91-c7e38f169ec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5ba5a607-f600-491e-bb1c-067fdd6ce434}" ma:internalName="TaxCatchAll" ma:showField="CatchAllData" ma:web="9eb08c88-d023-4b2a-ae91-c7e38f169ec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c24e33d6-1d4f-4bfe-979e-3bead31c6350" xsi:nil="true"/>
    <TaxCatchAll xmlns="9eb08c88-d023-4b2a-ae91-c7e38f169ec1" xsi:nil="true"/>
    <lcf76f155ced4ddcb4097134ff3c332f xmlns="c24e33d6-1d4f-4bfe-979e-3bead31c635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AFE743D-7776-4669-A511-63CCBD522386}">
  <ds:schemaRefs>
    <ds:schemaRef ds:uri="http://schemas.microsoft.com/sharepoint/v3/contenttype/forms"/>
  </ds:schemaRefs>
</ds:datastoreItem>
</file>

<file path=customXml/itemProps2.xml><?xml version="1.0" encoding="utf-8"?>
<ds:datastoreItem xmlns:ds="http://schemas.openxmlformats.org/officeDocument/2006/customXml" ds:itemID="{3678B62C-1A37-4BC0-B34E-2193E9358487}"/>
</file>

<file path=customXml/itemProps3.xml><?xml version="1.0" encoding="utf-8"?>
<ds:datastoreItem xmlns:ds="http://schemas.openxmlformats.org/officeDocument/2006/customXml" ds:itemID="{1B9B5C9C-CF0F-47D4-B8B0-85DCABA60D89}">
  <ds:schemaRefs>
    <ds:schemaRef ds:uri="http://schemas.microsoft.com/office/2006/metadata/properties"/>
    <ds:schemaRef ds:uri="http://schemas.microsoft.com/office/2006/documentManagement/types"/>
    <ds:schemaRef ds:uri="http://schemas.microsoft.com/office/infopath/2007/PartnerControls"/>
    <ds:schemaRef ds:uri="c24e33d6-1d4f-4bfe-979e-3bead31c6350"/>
    <ds:schemaRef ds:uri="http://schemas.openxmlformats.org/package/2006/metadata/core-properties"/>
    <ds:schemaRef ds:uri="http://purl.org/dc/elements/1.1/"/>
    <ds:schemaRef ds:uri="9eb08c88-d023-4b2a-ae91-c7e38f169ec1"/>
    <ds:schemaRef ds:uri="http://purl.org/dc/term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17</vt:i4>
      </vt:variant>
      <vt:variant>
        <vt:lpstr>Įvardytieji diapazonai</vt:lpstr>
      </vt:variant>
      <vt:variant>
        <vt:i4>1</vt:i4>
      </vt:variant>
    </vt:vector>
  </HeadingPairs>
  <TitlesOfParts>
    <vt:vector size="18" baseType="lpstr">
      <vt:lpstr>II skyrius</vt:lpstr>
      <vt:lpstr>III skyrius</vt:lpstr>
      <vt:lpstr>IV_I (Šv)</vt:lpstr>
      <vt:lpstr>IV_II (UŽT)</vt:lpstr>
      <vt:lpstr>IV_III (FZ)</vt:lpstr>
      <vt:lpstr>IV_IV (DJ)</vt:lpstr>
      <vt:lpstr>IV_V (TMP)</vt:lpstr>
      <vt:lpstr>IV_VI (VSB)</vt:lpstr>
      <vt:lpstr>IV_VII (Vand)</vt:lpstr>
      <vt:lpstr>IV_VIII (SocBū)</vt:lpstr>
      <vt:lpstr>IV_IX (Oro)</vt:lpstr>
      <vt:lpstr>IV_X (Žal)</vt:lpstr>
      <vt:lpstr>IV_XI (Ilgalaik)</vt:lpstr>
      <vt:lpstr>IV_XII (Atliek)</vt:lpstr>
      <vt:lpstr>IV_XIII (Vandenvietės)</vt:lpstr>
      <vt:lpstr>IV_XIV (CivSaug)</vt:lpstr>
      <vt:lpstr>Rodikliai</vt:lpstr>
      <vt:lpstr>'II skyrius'!_ftn1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PC</dc:creator>
  <cp:keywords/>
  <dc:description/>
  <cp:lastModifiedBy>Asta Levickaitė</cp:lastModifiedBy>
  <cp:revision/>
  <cp:lastPrinted>2026-09-02T12:16:01Z</cp:lastPrinted>
  <dcterms:created xsi:type="dcterms:W3CDTF">2015-06-05T18:17:20Z</dcterms:created>
  <dcterms:modified xsi:type="dcterms:W3CDTF">2026-09-02T12:16:59Z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0x01010012A64EADDD387449A320BC5E5E288F88</vt:lpwstr>
  </property>
  <property fmtid="{D5CDD505-2E9C-101B-9397-08002B2CF9AE}" pid="3" name="MediaServiceImageTags">
    <vt:lpwstr/>
  </property>
  <property fmtid="{D5CDD505-2E9C-101B-9397-08002B2CF9AE}" pid="4" name="Order">
    <vt:r8>1009100</vt:r8>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ies>
</file>